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ёт 1 полугодие 2019 год" sheetId="1" r:id="rId1"/>
  </sheets>
  <definedNames>
    <definedName name="_xlnm.Print_Titles" localSheetId="0">'отчёт 1 полугодие 2019 год'!$9:$12</definedName>
    <definedName name="_xlnm.Print_Area" localSheetId="0">'отчёт 1 полугодие 2019 год'!$A$1:$D$224</definedName>
  </definedNames>
  <calcPr fullCalcOnLoad="1"/>
</workbook>
</file>

<file path=xl/comments1.xml><?xml version="1.0" encoding="utf-8"?>
<comments xmlns="http://schemas.openxmlformats.org/spreadsheetml/2006/main">
  <authors>
    <author>Miroshnichenko</author>
  </authors>
  <commentList>
    <comment ref="B26" authorId="0">
      <text>
        <r>
          <rPr>
            <b/>
            <sz val="8"/>
            <rFont val="Tahoma"/>
            <family val="2"/>
          </rPr>
          <t>Miroshnichenko: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<sst xmlns="http://schemas.openxmlformats.org/spreadsheetml/2006/main" count="579" uniqueCount="274">
  <si>
    <t>Код дохода</t>
  </si>
  <si>
    <t>Наименование показателей</t>
  </si>
  <si>
    <t xml:space="preserve">Сумма, </t>
  </si>
  <si>
    <t>тыс.рублей</t>
  </si>
  <si>
    <t>ВСЕГО  ДОХОДОВ  БЮДЖЕТА  МУНИЦИПАЛЬНОГО  РАЙОНА</t>
  </si>
  <si>
    <t xml:space="preserve">    НАЛОГОВЫЕ  И  НЕНАЛОГОВЫЕ  ДОХОДЫ</t>
  </si>
  <si>
    <t xml:space="preserve">Код </t>
  </si>
  <si>
    <t>администратора</t>
  </si>
  <si>
    <t>поступлений</t>
  </si>
  <si>
    <t xml:space="preserve">  Дотации бюджетам муниципальных районов на выравнивание бюджетной обеспеченности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</si>
  <si>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</si>
  <si>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</si>
  <si>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</si>
  <si>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 бюджетам муниципальных районов</t>
  </si>
  <si>
    <t xml:space="preserve">  Дотации бюджетам субъектов Российской Федерации и муниципальных образований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</si>
  <si>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</si>
  <si>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</si>
  <si>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  БЕЗВОЗМЕЗДНЫЕ  ПОСТУПЛЕНИЯ</t>
  </si>
  <si>
    <t>200000000000000000</t>
  </si>
  <si>
    <t xml:space="preserve"> 10000000000000000</t>
  </si>
  <si>
    <t>165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</si>
  <si>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</si>
  <si>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048</t>
  </si>
  <si>
    <t>076</t>
  </si>
  <si>
    <t xml:space="preserve">  Денежные взыскания (штрафы) за нарушение законодательства об охране и использовании животного мира</t>
  </si>
  <si>
    <t>141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</si>
  <si>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</si>
  <si>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182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</si>
  <si>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</si>
  <si>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</si>
  <si>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</si>
  <si>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</si>
  <si>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НАЛОГ НА ДОХОДЫ ФИЗИЧЕСКИХ ЛИЦ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</si>
  <si>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</si>
  <si>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</si>
  <si>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</si>
  <si>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188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</si>
  <si>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</si>
  <si>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192</t>
  </si>
  <si>
    <t>322</t>
  </si>
  <si>
    <t>731</t>
  </si>
  <si>
    <t>10500000000000000</t>
  </si>
  <si>
    <t>10800000000000000</t>
  </si>
  <si>
    <t>11600000000000000</t>
  </si>
  <si>
    <t>097</t>
  </si>
  <si>
    <t>098</t>
  </si>
  <si>
    <t>Управление Росприроднадзора по Архангельской области</t>
  </si>
  <si>
    <t>Управление Федеральной миграционной службы по Архангельской области</t>
  </si>
  <si>
    <t>Отчет об исполнении бюджета муниципального района</t>
  </si>
  <si>
    <t>к решению Собрания депутатов</t>
  </si>
  <si>
    <t xml:space="preserve">  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</si>
  <si>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  Единый сельскохозяйственный налог</t>
  </si>
  <si>
    <t>321</t>
  </si>
  <si>
    <t xml:space="preserve">  Денежные взыскания (штрафы) за нарушение земельного законодательства</t>
  </si>
  <si>
    <t xml:space="preserve">  Невыясненные поступления, зачисляемые в бюджеты муниципальных районов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</si>
  <si>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</si>
  <si>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1110502505 0000 120</t>
  </si>
  <si>
    <t>Управление Росреестра по Архангельской области и Ненецкому автономному округу</t>
  </si>
  <si>
    <t xml:space="preserve">  Единый сельскохозяйственный налог (за налоговые периоды, истекшие до 1 января 2011 года)</t>
  </si>
  <si>
    <t xml:space="preserve"> 10503020010000110</t>
  </si>
  <si>
    <t>1162105005 0000 140</t>
  </si>
  <si>
    <t>415</t>
  </si>
  <si>
    <t>Прокуратура Архангельской области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</si>
  <si>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</si>
  <si>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045</t>
  </si>
  <si>
    <t>1050301001 0000 110</t>
  </si>
  <si>
    <t>1090703000 0000 110</t>
  </si>
  <si>
    <t>Министерство природных ресурсов и лесопоромышленного комплекса Архангельской области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</si>
  <si>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</si>
  <si>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>163503005 0000 140</t>
  </si>
  <si>
    <t xml:space="preserve">  Плата за выбросы загрязняющих веществ в атмосферный воздух стационарными объектами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</si>
  <si>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</si>
  <si>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</si>
  <si>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</si>
  <si>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1120101001 0000 120</t>
  </si>
  <si>
    <t xml:space="preserve"> 1120102001 0000 120</t>
  </si>
  <si>
    <t xml:space="preserve"> 1120103001 0000 120</t>
  </si>
  <si>
    <t>1120104001 0000 120</t>
  </si>
  <si>
    <t xml:space="preserve">  Денежные взыскания (штрафы) за нарушение законодательства в области охраны окружающей среды</t>
  </si>
  <si>
    <t>1162505001 0000 140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</si>
  <si>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</si>
  <si>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1140205305 0000 410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</si>
  <si>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</si>
  <si>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</si>
  <si>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</si>
  <si>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</si>
  <si>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1010201001 0000 110</t>
  </si>
  <si>
    <t xml:space="preserve"> 1010202001 0000 110</t>
  </si>
  <si>
    <t>1010203001 0000 110</t>
  </si>
  <si>
    <t>1010204001 0000 110</t>
  </si>
  <si>
    <t xml:space="preserve"> 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 машиниста (тракториста)</t>
  </si>
  <si>
    <t>1080714201 0000 110</t>
  </si>
  <si>
    <t>УМВД России по Архангельской области</t>
  </si>
  <si>
    <t>081</t>
  </si>
  <si>
    <t xml:space="preserve">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</si>
  <si>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1164300001 0000 140</t>
  </si>
  <si>
    <t>1162503001 0000 140</t>
  </si>
  <si>
    <t>1169005005 0000 140</t>
  </si>
  <si>
    <t>1170105005 0000 180</t>
  </si>
  <si>
    <t>1162800001 0000 140</t>
  </si>
  <si>
    <t>1110503505 0000 120</t>
  </si>
  <si>
    <t xml:space="preserve"> 1050201002 0000 110</t>
  </si>
  <si>
    <t>1080301001 0000 110</t>
  </si>
  <si>
    <t>1160301001 0000 140</t>
  </si>
  <si>
    <t>1160303001 0000 140</t>
  </si>
  <si>
    <t>1162506001 0000 140</t>
  </si>
  <si>
    <t>Прочие доходы от оказания платных услуг (работ) получателями средств бюджетов муниципальных районов</t>
  </si>
  <si>
    <t>1130199505 0000 130</t>
  </si>
  <si>
    <t xml:space="preserve"> Налог на рекламу, мобилизуемый на территориях муниципальных районов</t>
  </si>
  <si>
    <t>1090701305 0000 110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</si>
  <si>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</si>
  <si>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1162502001 0000 140</t>
  </si>
  <si>
    <t>Прочие местные налоги и сборы, мобилизуемые на территориях муниципальных районов</t>
  </si>
  <si>
    <t>1090705305 0000 110</t>
  </si>
  <si>
    <t>Управление Федеральной службы по ветеринарному и фитосанитарному надзору по Республике Карелия, Архангельской области и Ненецкому автономному округу</t>
  </si>
  <si>
    <t xml:space="preserve">Управление Федеральной налоговой службы по Архангельской области и Ненецкому автономному округу   </t>
  </si>
  <si>
    <t xml:space="preserve">Государственная инспекция по надзору за техническим состоянием самоходных машин и других видов техники Архангельской области </t>
  </si>
  <si>
    <t>Двинско-Печорское территориальное управление Федерального агентства по рыболовству</t>
  </si>
  <si>
    <t>Финансово-экономическое управление администрации МО "Плесецкий район"</t>
  </si>
  <si>
    <t xml:space="preserve">Управление Федеральной службы по надзору в сфере защиты прав потребителей и благополучия человека по Архангельской области </t>
  </si>
  <si>
    <t>Отдел по управлению муниципальным имуществом администрации МО "Плесецкий район"</t>
  </si>
  <si>
    <t>Администрация МО "Плесецкий район"</t>
  </si>
  <si>
    <t xml:space="preserve">Управление Федеральной службы судебных приставов по Архангельской области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</si>
  <si>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</si>
  <si>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</si>
  <si>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1050402002 0000 110</t>
  </si>
  <si>
    <t>730</t>
  </si>
  <si>
    <t>Контрольно-ревизионная инспекция Архангельской области</t>
  </si>
  <si>
    <t>1170505005 0000 180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</si>
  <si>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</si>
  <si>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1160801001 0000 140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</si>
  <si>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</si>
  <si>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1160802001 0000 140</t>
  </si>
  <si>
    <t xml:space="preserve"> Прочие денежные взыскания (штрафы) за  правонарушения в области дорожного движения</t>
  </si>
  <si>
    <t>1163003001 0000 140</t>
  </si>
  <si>
    <t>1010200001 0000 110</t>
  </si>
  <si>
    <t>МО "Плесецкий муниципальный район"</t>
  </si>
  <si>
    <t>По форме приложения № 2</t>
  </si>
  <si>
    <t>1140601313 0000 430</t>
  </si>
  <si>
    <t>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</si>
  <si>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</si>
  <si>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</si>
  <si>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</si>
  <si>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</si>
  <si>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</si>
  <si>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</si>
  <si>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</si>
  <si>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</si>
  <si>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1030200001 0000 110</t>
  </si>
  <si>
    <t xml:space="preserve"> 1030000000 0000 000</t>
  </si>
  <si>
    <t>Доходы бюджетов муниципальных районов от возврата бюджетными учреждениями остатков субсидий прошлых лет</t>
  </si>
  <si>
    <t>104</t>
  </si>
  <si>
    <t>Министерство транспорта Архангельской области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</si>
  <si>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
</t>
  </si>
  <si>
    <t>Федеральное казначейство</t>
  </si>
  <si>
    <t>2021500105 0000 151</t>
  </si>
  <si>
    <t>2022999905 0000 151</t>
  </si>
  <si>
    <t>2022000000 0000 151</t>
  </si>
  <si>
    <t>2021000000 0000 151</t>
  </si>
  <si>
    <t>2023000000 0000 151</t>
  </si>
  <si>
    <t>2023002405 0000 151</t>
  </si>
  <si>
    <t>2023511805 0000 151</t>
  </si>
  <si>
    <t>2023999905 0000 151</t>
  </si>
  <si>
    <t>2180000005 0000 151</t>
  </si>
  <si>
    <t>2190000005 0000 151</t>
  </si>
  <si>
    <t xml:space="preserve">1163003001 0000 140
</t>
  </si>
  <si>
    <t>Прочие денежные взыскания (штрафы) за правонарушения в области дорожного движения</t>
  </si>
  <si>
    <t>1163503005 0000 140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</si>
  <si>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</si>
  <si>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 Субсидии бюджетам  на реализацию федеральных целевых программ</t>
  </si>
  <si>
    <t>2022005105 0000 151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</si>
  <si>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</si>
  <si>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 на обеспечение мероприятий по переселению граждан из аварийного жилищного фонда за счет средств, поступивших от государственной корпорации-Фонда содействия реформированию жилищно-коммунального хозяйства</t>
  </si>
  <si>
    <t>Субсидия на поддержку отрасли культуры</t>
  </si>
  <si>
    <t>2022021605 0000 151</t>
  </si>
  <si>
    <t>2022029905 0000 151</t>
  </si>
  <si>
    <t>2022551905 0000 151</t>
  </si>
  <si>
    <t>2022555500 0000 151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</si>
  <si>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</si>
  <si>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2024000000 0000 151</t>
  </si>
  <si>
    <t>Иные межбюджетные трансферты</t>
  </si>
  <si>
    <t>2024999905 0000 151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</si>
  <si>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</si>
  <si>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</si>
  <si>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</si>
  <si>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207000000 0000 151</t>
  </si>
  <si>
    <t>2070503005 0000 180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</si>
  <si>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</si>
  <si>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 xml:space="preserve"> 1162508510 0000 140</t>
  </si>
  <si>
    <t>177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</si>
  <si>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</si>
  <si>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Единый сельскохозяйственный налог</t>
  </si>
  <si>
    <t>Избирательная комиссия Архангельской области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</si>
  <si>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сельских поселений
</t>
  </si>
  <si>
    <t>Главное управление МЧС России по Архангельской области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</si>
  <si>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</si>
  <si>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1164600005 0000 140</t>
  </si>
  <si>
    <t>Невыясненные поступления</t>
  </si>
  <si>
    <t>10302231010000100</t>
  </si>
  <si>
    <t>161</t>
  </si>
  <si>
    <t>Федеральная антимонопольная служба</t>
  </si>
  <si>
    <t>1163305005 0000 140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</si>
  <si>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</si>
  <si>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1080715001 0000 110</t>
  </si>
  <si>
    <t>Государственная пошлина за выдачу разрешения на установку рекламной конструкции</t>
  </si>
  <si>
    <t>1110501305 0000 120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</si>
  <si>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</si>
  <si>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</si>
  <si>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</si>
  <si>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</si>
  <si>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1140602505 0000 430</t>
  </si>
  <si>
    <t>Прочие неналоговы доходы</t>
  </si>
  <si>
    <t>1010205001 0000 110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</si>
  <si>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</si>
  <si>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320</t>
  </si>
  <si>
    <t>328</t>
  </si>
  <si>
    <t>Собрание депутатов МО "Плесецкий муниципальный район"</t>
  </si>
  <si>
    <t>2024001405 0000 150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</si>
  <si>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</si>
  <si>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814</t>
  </si>
  <si>
    <t>Администрация МО "Обозерское"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</si>
  <si>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</si>
  <si>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816</t>
  </si>
  <si>
    <t>Администрация МО "Плесецкое"</t>
  </si>
  <si>
    <t>Администрация МО "Савинское"</t>
  </si>
  <si>
    <t>819</t>
  </si>
  <si>
    <t>Администрация МО "Североонежское"</t>
  </si>
  <si>
    <t>821</t>
  </si>
  <si>
    <t>078</t>
  </si>
  <si>
    <t>Управление образования администрации МО "Плесецкий район"</t>
  </si>
  <si>
    <t>2023002905 0000 150</t>
  </si>
  <si>
    <t xml:space="preserve">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</si>
  <si>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099</t>
  </si>
  <si>
    <t>Отдел опеки и попечительства администрации МО "Плесецкий район"</t>
  </si>
  <si>
    <t>"О бюджете муниципального района на 2019 год и на плановый период 2020 и 2021 годов"</t>
  </si>
  <si>
    <t>2022021600 0000 150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</si>
  <si>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</si>
  <si>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</si>
  <si>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</si>
  <si>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2022546700 0000 150</t>
  </si>
  <si>
    <t>Субсидии бюджетам на реализацию мероприятий по обеспечению жильем молодых семей</t>
  </si>
  <si>
    <t>2022549700 0000 150</t>
  </si>
  <si>
    <t>2022999905 0000 150</t>
  </si>
  <si>
    <t xml:space="preserve">  Прочие субсидии</t>
  </si>
  <si>
    <t xml:space="preserve">  Прочие субсидии </t>
  </si>
  <si>
    <t>2023000000 0000 150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</si>
  <si>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</si>
  <si>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</si>
  <si>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</si>
  <si>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2023512000 0000 150</t>
  </si>
  <si>
    <t>Единая субвенция бюджетам муниципальных районов</t>
  </si>
  <si>
    <t>2023999800 0000 150</t>
  </si>
  <si>
    <t>2024999905 0000 150</t>
  </si>
  <si>
    <t>2024000000 0000 150</t>
  </si>
  <si>
    <t>2022400000 0000 150</t>
  </si>
  <si>
    <t>20249999050000150</t>
  </si>
  <si>
    <t>за 9 месяцев  2019 года по  администраторам поступлений и кодам классификации доходов бюджетов</t>
  </si>
  <si>
    <t>Субсидии бюджетам на реализацию программ формирования современной городской среды</t>
  </si>
  <si>
    <t>2022555500 0000 150</t>
  </si>
  <si>
    <t>Субсидии бюджетам на обеспечение устойчивого развития сельских территорий</t>
  </si>
  <si>
    <t>2022556700 0000 150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</si>
  <si>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</t>
  </si>
  <si>
    <t>1030224101 0000 110</t>
  </si>
  <si>
    <t>1030225101 0000 110</t>
  </si>
  <si>
    <t>1030226101 0000 110</t>
  </si>
  <si>
    <t xml:space="preserve"> 1080714201 1000 110</t>
  </si>
  <si>
    <t xml:space="preserve"> 1110904000 0000 120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</si>
  <si>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</si>
  <si>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1050202002 0000 110</t>
  </si>
  <si>
    <t>Единый налог на вмененный доход для отдельных видов деятельности (за налоговые периоды, истекшие до 1 января 2011 года)</t>
  </si>
  <si>
    <t>1090100000 0000 110</t>
  </si>
  <si>
    <t>Налог на прибыль организаций, зачислявшийся до 1 января 2005 года в местные бюджеты</t>
  </si>
  <si>
    <t>1160600001 0000 140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</si>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</sst>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.0_р_._-;\-* #,##0.0_р_._-;_-* &quot;-&quot;??_р_._-;_-@_-"/>
    <numFmt numFmtId="190" formatCode="d/m"/>
    <numFmt numFmtId="191" formatCode="#,##0.0_р_."/>
    <numFmt numFmtId="192" formatCode="_(* #,##0.0_);_(* \(#,##0.0\);_(* &quot;-&quot;??_);_(@_)"/>
    <numFmt numFmtId="193" formatCode="_(* #,##0_);_(* \(#,##0\);_(* &quot;-&quot;??_);_(@_)"/>
    <numFmt numFmtId="194" formatCode="#,##0.00&quot;р.&quot;"/>
    <numFmt numFmtId="195" formatCode="#,##0.000"/>
    <numFmt numFmtId="196" formatCode="#,##0.0"/>
    <numFmt numFmtId="197" formatCode="0.0"/>
    <numFmt numFmtId="198" formatCode="000000"/>
    <numFmt numFmtId="199" formatCode="0000"/>
    <numFmt numFmtId="200" formatCode="#,##0.00_р_."/>
    <numFmt numFmtId="201" formatCode="_-* #,##0_р_._-;\-* #,##0_р_._-;_-* &quot;-&quot;??_р_.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.000_);_(* \(#,##0.000\);_(* &quot;-&quot;??_);_(@_)"/>
    <numFmt numFmtId="207" formatCode="_(* #,##0.0000_);_(* \(#,##0.0000\);_(* &quot;-&quot;??_);_(@_)"/>
    <numFmt numFmtId="208" formatCode="_(* #,##0.00000_);_(* \(#,##0.00000\);_(* &quot;-&quot;??_);_(@_)"/>
    <numFmt numFmtId="209" formatCode="0.000"/>
    <numFmt numFmtId="210" formatCode="_-* #,##0.0\ _₽_-;\-* #,##0.0\ _₽_-;_-* &quot;-&quot;?\ _₽_-;_-@_-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87" fontId="2" fillId="0" borderId="0" xfId="59" applyFont="1" applyFill="1" applyAlignment="1">
      <alignment/>
    </xf>
    <xf numFmtId="197" fontId="2" fillId="0" borderId="0" xfId="0" applyNumberFormat="1" applyFont="1" applyFill="1" applyAlignment="1">
      <alignment/>
    </xf>
    <xf numFmtId="187" fontId="1" fillId="0" borderId="0" xfId="59" applyFont="1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87" fontId="1" fillId="0" borderId="0" xfId="59" applyFont="1" applyFill="1" applyAlignment="1">
      <alignment horizontal="center" vertical="center"/>
    </xf>
    <xf numFmtId="4" fontId="2" fillId="0" borderId="0" xfId="0" applyNumberFormat="1" applyFont="1" applyFill="1" applyAlignment="1">
      <alignment/>
    </xf>
    <xf numFmtId="187" fontId="2" fillId="0" borderId="0" xfId="59" applyFont="1" applyFill="1" applyAlignment="1">
      <alignment horizontal="center" vertical="center"/>
    </xf>
    <xf numFmtId="187" fontId="2" fillId="0" borderId="0" xfId="59" applyFont="1" applyFill="1" applyAlignment="1">
      <alignment vertical="center"/>
    </xf>
    <xf numFmtId="187" fontId="1" fillId="0" borderId="0" xfId="59" applyFont="1" applyFill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9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187" fontId="4" fillId="0" borderId="0" xfId="59" applyFont="1" applyAlignment="1">
      <alignment/>
    </xf>
    <xf numFmtId="187" fontId="4" fillId="0" borderId="0" xfId="59" applyFont="1" applyFill="1" applyAlignment="1">
      <alignment horizontal="center" vertical="center"/>
    </xf>
    <xf numFmtId="187" fontId="3" fillId="0" borderId="0" xfId="59" applyFont="1" applyAlignment="1">
      <alignment/>
    </xf>
    <xf numFmtId="187" fontId="3" fillId="0" borderId="0" xfId="59" applyFont="1" applyFill="1" applyAlignment="1">
      <alignment/>
    </xf>
    <xf numFmtId="187" fontId="4" fillId="0" borderId="0" xfId="59" applyFont="1" applyAlignment="1">
      <alignment vertical="center"/>
    </xf>
    <xf numFmtId="187" fontId="4" fillId="0" borderId="0" xfId="59" applyFont="1" applyFill="1" applyAlignment="1">
      <alignment vertical="center"/>
    </xf>
    <xf numFmtId="187" fontId="3" fillId="0" borderId="0" xfId="59" applyFont="1" applyAlignment="1">
      <alignment vertical="center"/>
    </xf>
    <xf numFmtId="187" fontId="4" fillId="0" borderId="0" xfId="59" applyFont="1" applyFill="1" applyAlignment="1">
      <alignment/>
    </xf>
    <xf numFmtId="187" fontId="3" fillId="0" borderId="0" xfId="59" applyFont="1" applyFill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2" fontId="1" fillId="0" borderId="0" xfId="59" applyNumberFormat="1" applyFont="1" applyFill="1" applyBorder="1" applyAlignment="1">
      <alignment horizontal="center" vertical="center"/>
    </xf>
    <xf numFmtId="192" fontId="1" fillId="0" borderId="0" xfId="59" applyNumberFormat="1" applyFont="1" applyBorder="1" applyAlignment="1">
      <alignment horizontal="center" vertical="center"/>
    </xf>
    <xf numFmtId="192" fontId="2" fillId="0" borderId="0" xfId="59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 wrapText="1"/>
    </xf>
    <xf numFmtId="192" fontId="2" fillId="33" borderId="15" xfId="59" applyNumberFormat="1" applyFont="1" applyFill="1" applyBorder="1" applyAlignment="1">
      <alignment horizontal="center" vertical="center" shrinkToFit="1"/>
    </xf>
    <xf numFmtId="192" fontId="2" fillId="33" borderId="15" xfId="59" applyNumberFormat="1" applyFont="1" applyFill="1" applyBorder="1" applyAlignment="1">
      <alignment horizontal="center" vertical="center"/>
    </xf>
    <xf numFmtId="192" fontId="2" fillId="0" borderId="0" xfId="59" applyNumberFormat="1" applyFont="1" applyFill="1" applyAlignment="1">
      <alignment horizontal="center" vertical="center"/>
    </xf>
    <xf numFmtId="192" fontId="2" fillId="0" borderId="0" xfId="0" applyNumberFormat="1" applyFont="1" applyFill="1" applyAlignment="1">
      <alignment/>
    </xf>
    <xf numFmtId="193" fontId="1" fillId="0" borderId="0" xfId="59" applyNumberFormat="1" applyFont="1" applyFill="1" applyAlignment="1">
      <alignment/>
    </xf>
    <xf numFmtId="193" fontId="1" fillId="0" borderId="0" xfId="59" applyNumberFormat="1" applyFont="1" applyFill="1" applyAlignment="1">
      <alignment horizontal="center" vertical="center"/>
    </xf>
    <xf numFmtId="192" fontId="2" fillId="0" borderId="0" xfId="0" applyNumberFormat="1" applyFont="1" applyFill="1" applyAlignment="1">
      <alignment horizontal="center" vertical="center"/>
    </xf>
    <xf numFmtId="188" fontId="2" fillId="0" borderId="0" xfId="0" applyNumberFormat="1" applyFont="1" applyFill="1" applyAlignment="1">
      <alignment horizontal="right"/>
    </xf>
    <xf numFmtId="193" fontId="1" fillId="0" borderId="0" xfId="59" applyNumberFormat="1" applyFont="1" applyFill="1" applyAlignment="1">
      <alignment vertical="center"/>
    </xf>
    <xf numFmtId="192" fontId="2" fillId="0" borderId="0" xfId="0" applyNumberFormat="1" applyFont="1" applyFill="1" applyAlignment="1">
      <alignment horizontal="right" vertical="center"/>
    </xf>
    <xf numFmtId="171" fontId="2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/>
    </xf>
    <xf numFmtId="187" fontId="2" fillId="0" borderId="0" xfId="0" applyNumberFormat="1" applyFont="1" applyFill="1" applyAlignment="1">
      <alignment horizontal="center" vertical="center"/>
    </xf>
    <xf numFmtId="187" fontId="2" fillId="0" borderId="0" xfId="0" applyNumberFormat="1" applyFont="1" applyFill="1" applyAlignment="1">
      <alignment horizontal="right"/>
    </xf>
    <xf numFmtId="192" fontId="2" fillId="0" borderId="0" xfId="59" applyNumberFormat="1" applyFont="1" applyFill="1" applyAlignment="1">
      <alignment/>
    </xf>
    <xf numFmtId="187" fontId="2" fillId="0" borderId="0" xfId="59" applyNumberFormat="1" applyFont="1" applyFill="1" applyAlignment="1">
      <alignment/>
    </xf>
    <xf numFmtId="192" fontId="4" fillId="0" borderId="0" xfId="59" applyNumberFormat="1" applyFont="1" applyFill="1" applyAlignment="1">
      <alignment horizontal="center" vertical="center"/>
    </xf>
    <xf numFmtId="197" fontId="2" fillId="0" borderId="0" xfId="0" applyNumberFormat="1" applyFont="1" applyAlignment="1">
      <alignment/>
    </xf>
    <xf numFmtId="197" fontId="2" fillId="0" borderId="0" xfId="0" applyNumberFormat="1" applyFont="1" applyFill="1" applyAlignment="1">
      <alignment horizontal="center" vertical="center"/>
    </xf>
    <xf numFmtId="197" fontId="1" fillId="0" borderId="0" xfId="0" applyNumberFormat="1" applyFont="1" applyAlignment="1">
      <alignment/>
    </xf>
    <xf numFmtId="197" fontId="1" fillId="0" borderId="0" xfId="0" applyNumberFormat="1" applyFont="1" applyFill="1" applyAlignment="1">
      <alignment/>
    </xf>
    <xf numFmtId="197" fontId="1" fillId="0" borderId="0" xfId="0" applyNumberFormat="1" applyFont="1" applyAlignment="1">
      <alignment vertical="center"/>
    </xf>
    <xf numFmtId="197" fontId="2" fillId="0" borderId="0" xfId="0" applyNumberFormat="1" applyFont="1" applyAlignment="1">
      <alignment vertical="center"/>
    </xf>
    <xf numFmtId="197" fontId="2" fillId="0" borderId="0" xfId="0" applyNumberFormat="1" applyFont="1" applyFill="1" applyAlignment="1">
      <alignment vertical="center"/>
    </xf>
    <xf numFmtId="197" fontId="1" fillId="0" borderId="0" xfId="0" applyNumberFormat="1" applyFont="1" applyFill="1" applyAlignment="1">
      <alignment vertical="center"/>
    </xf>
    <xf numFmtId="2" fontId="2" fillId="0" borderId="0" xfId="0" applyNumberFormat="1" applyFont="1" applyAlignment="1">
      <alignment/>
    </xf>
    <xf numFmtId="188" fontId="2" fillId="0" borderId="0" xfId="0" applyNumberFormat="1" applyFont="1" applyFill="1" applyAlignment="1">
      <alignment horizontal="center" vertical="center"/>
    </xf>
    <xf numFmtId="192" fontId="1" fillId="0" borderId="0" xfId="0" applyNumberFormat="1" applyFont="1" applyAlignment="1">
      <alignment/>
    </xf>
    <xf numFmtId="187" fontId="2" fillId="0" borderId="0" xfId="59" applyNumberFormat="1" applyFont="1" applyAlignment="1">
      <alignment horizontal="center" vertical="center"/>
    </xf>
    <xf numFmtId="192" fontId="2" fillId="0" borderId="0" xfId="0" applyNumberFormat="1" applyFont="1" applyAlignment="1">
      <alignment/>
    </xf>
    <xf numFmtId="49" fontId="2" fillId="33" borderId="15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top" wrapText="1"/>
    </xf>
    <xf numFmtId="49" fontId="8" fillId="34" borderId="15" xfId="0" applyNumberFormat="1" applyFont="1" applyFill="1" applyBorder="1" applyAlignment="1">
      <alignment horizontal="center" vertical="center"/>
    </xf>
    <xf numFmtId="49" fontId="8" fillId="34" borderId="15" xfId="0" applyNumberFormat="1" applyFont="1" applyFill="1" applyBorder="1" applyAlignment="1">
      <alignment horizontal="center" vertical="top" shrinkToFit="1"/>
    </xf>
    <xf numFmtId="0" fontId="2" fillId="34" borderId="16" xfId="0" applyFont="1" applyFill="1" applyBorder="1" applyAlignment="1">
      <alignment horizontal="left" vertical="top" wrapText="1"/>
    </xf>
    <xf numFmtId="49" fontId="8" fillId="34" borderId="15" xfId="0" applyNumberFormat="1" applyFont="1" applyFill="1" applyBorder="1" applyAlignment="1">
      <alignment horizontal="center" vertical="center" shrinkToFit="1"/>
    </xf>
    <xf numFmtId="49" fontId="8" fillId="34" borderId="15" xfId="0" applyNumberFormat="1" applyFont="1" applyFill="1" applyBorder="1" applyAlignment="1">
      <alignment horizontal="center" vertical="top"/>
    </xf>
    <xf numFmtId="192" fontId="1" fillId="34" borderId="10" xfId="59" applyNumberFormat="1" applyFont="1" applyFill="1" applyBorder="1" applyAlignment="1">
      <alignment horizontal="center" vertical="center"/>
    </xf>
    <xf numFmtId="192" fontId="2" fillId="34" borderId="15" xfId="59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top"/>
    </xf>
    <xf numFmtId="192" fontId="2" fillId="34" borderId="10" xfId="59" applyNumberFormat="1" applyFont="1" applyFill="1" applyBorder="1" applyAlignment="1">
      <alignment horizontal="center" vertical="center"/>
    </xf>
    <xf numFmtId="192" fontId="2" fillId="34" borderId="14" xfId="59" applyNumberFormat="1" applyFont="1" applyFill="1" applyBorder="1" applyAlignment="1">
      <alignment horizontal="center" vertical="center"/>
    </xf>
    <xf numFmtId="192" fontId="1" fillId="33" borderId="15" xfId="59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justify" vertical="top" wrapText="1"/>
    </xf>
    <xf numFmtId="49" fontId="2" fillId="33" borderId="18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9" fontId="2" fillId="33" borderId="19" xfId="0" applyNumberFormat="1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justify" vertical="top" wrapText="1"/>
    </xf>
    <xf numFmtId="49" fontId="2" fillId="33" borderId="19" xfId="0" applyNumberFormat="1" applyFont="1" applyFill="1" applyBorder="1" applyAlignment="1">
      <alignment horizontal="center" vertical="top" shrinkToFit="1"/>
    </xf>
    <xf numFmtId="49" fontId="10" fillId="33" borderId="15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top" shrinkToFit="1"/>
    </xf>
    <xf numFmtId="0" fontId="1" fillId="33" borderId="11" xfId="0" applyFont="1" applyFill="1" applyBorder="1" applyAlignment="1">
      <alignment horizontal="justify" vertical="top" wrapText="1"/>
    </xf>
    <xf numFmtId="192" fontId="1" fillId="33" borderId="10" xfId="59" applyNumberFormat="1" applyFont="1" applyFill="1" applyBorder="1" applyAlignment="1">
      <alignment horizontal="center" vertical="center" shrinkToFit="1"/>
    </xf>
    <xf numFmtId="49" fontId="8" fillId="33" borderId="13" xfId="0" applyNumberFormat="1" applyFont="1" applyFill="1" applyBorder="1" applyAlignment="1">
      <alignment horizontal="center" vertical="top"/>
    </xf>
    <xf numFmtId="49" fontId="8" fillId="33" borderId="13" xfId="0" applyNumberFormat="1" applyFont="1" applyFill="1" applyBorder="1" applyAlignment="1">
      <alignment horizontal="center" vertical="top" shrinkToFit="1"/>
    </xf>
    <xf numFmtId="0" fontId="2" fillId="33" borderId="20" xfId="0" applyFont="1" applyFill="1" applyBorder="1" applyAlignment="1">
      <alignment horizontal="justify" vertical="top" wrapText="1"/>
    </xf>
    <xf numFmtId="192" fontId="2" fillId="33" borderId="13" xfId="59" applyNumberFormat="1" applyFont="1" applyFill="1" applyBorder="1" applyAlignment="1">
      <alignment horizontal="center" vertical="center" shrinkToFit="1"/>
    </xf>
    <xf numFmtId="49" fontId="8" fillId="33" borderId="10" xfId="0" applyNumberFormat="1" applyFont="1" applyFill="1" applyBorder="1" applyAlignment="1">
      <alignment horizontal="center" vertical="top"/>
    </xf>
    <xf numFmtId="49" fontId="10" fillId="33" borderId="21" xfId="0" applyNumberFormat="1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justify" vertical="top" wrapText="1"/>
    </xf>
    <xf numFmtId="49" fontId="8" fillId="33" borderId="17" xfId="0" applyNumberFormat="1" applyFont="1" applyFill="1" applyBorder="1" applyAlignment="1">
      <alignment horizontal="center" vertical="top"/>
    </xf>
    <xf numFmtId="49" fontId="8" fillId="33" borderId="22" xfId="0" applyNumberFormat="1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justify" vertical="top" wrapText="1"/>
    </xf>
    <xf numFmtId="192" fontId="2" fillId="33" borderId="17" xfId="59" applyNumberFormat="1" applyFont="1" applyFill="1" applyBorder="1" applyAlignment="1">
      <alignment horizontal="center" vertical="center" shrinkToFit="1"/>
    </xf>
    <xf numFmtId="187" fontId="2" fillId="34" borderId="0" xfId="59" applyFont="1" applyFill="1" applyAlignment="1">
      <alignment/>
    </xf>
    <xf numFmtId="187" fontId="1" fillId="34" borderId="0" xfId="59" applyFont="1" applyFill="1" applyAlignment="1">
      <alignment/>
    </xf>
    <xf numFmtId="0" fontId="2" fillId="34" borderId="0" xfId="0" applyFont="1" applyFill="1" applyAlignment="1">
      <alignment/>
    </xf>
    <xf numFmtId="187" fontId="4" fillId="34" borderId="0" xfId="59" applyFont="1" applyFill="1" applyAlignment="1">
      <alignment/>
    </xf>
    <xf numFmtId="197" fontId="2" fillId="34" borderId="0" xfId="0" applyNumberFormat="1" applyFont="1" applyFill="1" applyAlignment="1">
      <alignment/>
    </xf>
    <xf numFmtId="210" fontId="2" fillId="0" borderId="0" xfId="0" applyNumberFormat="1" applyFont="1" applyAlignment="1">
      <alignment/>
    </xf>
    <xf numFmtId="210" fontId="2" fillId="0" borderId="0" xfId="0" applyNumberFormat="1" applyFont="1" applyFill="1" applyAlignment="1">
      <alignment horizontal="center" vertical="center"/>
    </xf>
    <xf numFmtId="49" fontId="1" fillId="34" borderId="15" xfId="0" applyNumberFormat="1" applyFont="1" applyFill="1" applyBorder="1" applyAlignment="1">
      <alignment horizontal="center" vertical="top"/>
    </xf>
    <xf numFmtId="49" fontId="1" fillId="34" borderId="15" xfId="0" applyNumberFormat="1" applyFont="1" applyFill="1" applyBorder="1" applyAlignment="1">
      <alignment horizontal="center" vertical="top" shrinkToFit="1"/>
    </xf>
    <xf numFmtId="0" fontId="1" fillId="34" borderId="16" xfId="0" applyFont="1" applyFill="1" applyBorder="1" applyAlignment="1">
      <alignment horizontal="left" vertical="top" wrapText="1"/>
    </xf>
    <xf numFmtId="192" fontId="1" fillId="34" borderId="15" xfId="59" applyNumberFormat="1" applyFont="1" applyFill="1" applyBorder="1" applyAlignment="1">
      <alignment horizontal="center" vertical="center" shrinkToFit="1"/>
    </xf>
    <xf numFmtId="192" fontId="2" fillId="34" borderId="15" xfId="59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49" fontId="1" fillId="34" borderId="15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 shrinkToFit="1"/>
    </xf>
    <xf numFmtId="0" fontId="2" fillId="34" borderId="10" xfId="0" applyNumberFormat="1" applyFont="1" applyFill="1" applyBorder="1" applyAlignment="1">
      <alignment horizontal="justify" vertical="top" wrapText="1"/>
    </xf>
    <xf numFmtId="49" fontId="8" fillId="34" borderId="19" xfId="0" applyNumberFormat="1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center"/>
    </xf>
    <xf numFmtId="192" fontId="1" fillId="33" borderId="10" xfId="59" applyNumberFormat="1" applyFont="1" applyFill="1" applyBorder="1" applyAlignment="1">
      <alignment horizontal="center" vertical="center"/>
    </xf>
    <xf numFmtId="192" fontId="2" fillId="33" borderId="17" xfId="59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justify" vertical="top" wrapText="1"/>
    </xf>
    <xf numFmtId="49" fontId="8" fillId="33" borderId="23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justify" vertical="top" wrapText="1"/>
    </xf>
    <xf numFmtId="192" fontId="2" fillId="33" borderId="23" xfId="59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 shrinkToFit="1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7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top"/>
    </xf>
    <xf numFmtId="49" fontId="8" fillId="33" borderId="15" xfId="0" applyNumberFormat="1" applyFont="1" applyFill="1" applyBorder="1" applyAlignment="1">
      <alignment horizontal="center" vertical="top"/>
    </xf>
    <xf numFmtId="49" fontId="8" fillId="33" borderId="15" xfId="0" applyNumberFormat="1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left" vertical="top" wrapText="1"/>
    </xf>
    <xf numFmtId="49" fontId="8" fillId="33" borderId="23" xfId="0" applyNumberFormat="1" applyFont="1" applyFill="1" applyBorder="1" applyAlignment="1">
      <alignment horizontal="center" vertical="top" shrinkToFit="1"/>
    </xf>
    <xf numFmtId="0" fontId="2" fillId="33" borderId="24" xfId="0" applyFont="1" applyFill="1" applyBorder="1" applyAlignment="1">
      <alignment horizontal="left" vertical="top" wrapText="1"/>
    </xf>
    <xf numFmtId="49" fontId="8" fillId="33" borderId="23" xfId="0" applyNumberFormat="1" applyFont="1" applyFill="1" applyBorder="1" applyAlignment="1">
      <alignment horizontal="center" vertical="top"/>
    </xf>
    <xf numFmtId="192" fontId="2" fillId="33" borderId="10" xfId="59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top"/>
    </xf>
    <xf numFmtId="49" fontId="10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horizontal="center" vertical="top" shrinkToFit="1"/>
    </xf>
    <xf numFmtId="0" fontId="2" fillId="33" borderId="10" xfId="0" applyFont="1" applyFill="1" applyBorder="1" applyAlignment="1">
      <alignment horizontal="left" vertical="top" wrapText="1"/>
    </xf>
    <xf numFmtId="49" fontId="1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justify" vertical="top" wrapText="1"/>
    </xf>
    <xf numFmtId="192" fontId="1" fillId="33" borderId="15" xfId="59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top"/>
    </xf>
    <xf numFmtId="192" fontId="2" fillId="33" borderId="14" xfId="59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justify" vertical="top" wrapText="1"/>
    </xf>
    <xf numFmtId="192" fontId="2" fillId="33" borderId="13" xfId="59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vertical="top" wrapText="1"/>
    </xf>
    <xf numFmtId="49" fontId="8" fillId="33" borderId="15" xfId="0" applyNumberFormat="1" applyFont="1" applyFill="1" applyBorder="1" applyAlignment="1">
      <alignment horizontal="center" vertical="top" wrapText="1" shrinkToFit="1"/>
    </xf>
    <xf numFmtId="0" fontId="2" fillId="33" borderId="25" xfId="0" applyFont="1" applyFill="1" applyBorder="1" applyAlignment="1">
      <alignment/>
    </xf>
    <xf numFmtId="49" fontId="1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vertical="top"/>
    </xf>
    <xf numFmtId="49" fontId="8" fillId="34" borderId="22" xfId="0" applyNumberFormat="1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horizontal="justify" vertical="top" wrapText="1"/>
    </xf>
    <xf numFmtId="49" fontId="8" fillId="34" borderId="14" xfId="0" applyNumberFormat="1" applyFont="1" applyFill="1" applyBorder="1" applyAlignment="1">
      <alignment horizontal="center" vertical="center"/>
    </xf>
    <xf numFmtId="49" fontId="8" fillId="34" borderId="21" xfId="0" applyNumberFormat="1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justify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top" shrinkToFit="1"/>
    </xf>
    <xf numFmtId="0" fontId="2" fillId="34" borderId="16" xfId="0" applyFont="1" applyFill="1" applyBorder="1" applyAlignment="1">
      <alignment horizontal="justify" vertical="center" wrapText="1"/>
    </xf>
    <xf numFmtId="49" fontId="8" fillId="34" borderId="23" xfId="0" applyNumberFormat="1" applyFont="1" applyFill="1" applyBorder="1" applyAlignment="1">
      <alignment horizontal="center" vertical="top"/>
    </xf>
    <xf numFmtId="49" fontId="8" fillId="34" borderId="23" xfId="0" applyNumberFormat="1" applyFont="1" applyFill="1" applyBorder="1" applyAlignment="1">
      <alignment horizontal="center" vertical="center" shrinkToFit="1"/>
    </xf>
    <xf numFmtId="0" fontId="2" fillId="34" borderId="24" xfId="0" applyFont="1" applyFill="1" applyBorder="1" applyAlignment="1">
      <alignment horizontal="left" vertical="top" wrapText="1"/>
    </xf>
    <xf numFmtId="192" fontId="2" fillId="34" borderId="12" xfId="59" applyNumberFormat="1" applyFont="1" applyFill="1" applyBorder="1" applyAlignment="1">
      <alignment horizontal="center" vertical="center"/>
    </xf>
    <xf numFmtId="49" fontId="10" fillId="34" borderId="15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 vertical="top" shrinkToFit="1"/>
    </xf>
    <xf numFmtId="0" fontId="1" fillId="34" borderId="11" xfId="0" applyFont="1" applyFill="1" applyBorder="1" applyAlignment="1">
      <alignment horizontal="justify" vertical="top" wrapText="1"/>
    </xf>
    <xf numFmtId="192" fontId="1" fillId="34" borderId="10" xfId="59" applyNumberFormat="1" applyFont="1" applyFill="1" applyBorder="1" applyAlignment="1">
      <alignment horizontal="center" vertical="center" shrinkToFit="1"/>
    </xf>
    <xf numFmtId="49" fontId="8" fillId="34" borderId="13" xfId="0" applyNumberFormat="1" applyFont="1" applyFill="1" applyBorder="1" applyAlignment="1">
      <alignment horizontal="center" vertical="top" shrinkToFit="1"/>
    </xf>
    <xf numFmtId="0" fontId="2" fillId="34" borderId="20" xfId="0" applyFont="1" applyFill="1" applyBorder="1" applyAlignment="1">
      <alignment horizontal="justify" vertical="top" wrapText="1"/>
    </xf>
    <xf numFmtId="192" fontId="2" fillId="34" borderId="13" xfId="59" applyNumberFormat="1" applyFont="1" applyFill="1" applyBorder="1" applyAlignment="1">
      <alignment horizontal="center" vertical="center" shrinkToFit="1"/>
    </xf>
    <xf numFmtId="49" fontId="8" fillId="34" borderId="23" xfId="0" applyNumberFormat="1" applyFont="1" applyFill="1" applyBorder="1" applyAlignment="1">
      <alignment horizontal="center" vertical="center"/>
    </xf>
    <xf numFmtId="192" fontId="2" fillId="34" borderId="17" xfId="59" applyNumberFormat="1" applyFont="1" applyFill="1" applyBorder="1" applyAlignment="1">
      <alignment horizontal="center" vertical="center" shrinkToFit="1"/>
    </xf>
    <xf numFmtId="0" fontId="1" fillId="34" borderId="16" xfId="0" applyFont="1" applyFill="1" applyBorder="1" applyAlignment="1">
      <alignment horizontal="justify" vertical="center" wrapText="1"/>
    </xf>
    <xf numFmtId="49" fontId="1" fillId="34" borderId="15" xfId="0" applyNumberFormat="1" applyFont="1" applyFill="1" applyBorder="1" applyAlignment="1">
      <alignment horizontal="center" vertical="center" shrinkToFit="1"/>
    </xf>
    <xf numFmtId="49" fontId="1" fillId="34" borderId="23" xfId="0" applyNumberFormat="1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justify" vertical="top" wrapText="1"/>
    </xf>
    <xf numFmtId="192" fontId="1" fillId="34" borderId="15" xfId="59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top"/>
    </xf>
    <xf numFmtId="0" fontId="1" fillId="34" borderId="24" xfId="0" applyFont="1" applyFill="1" applyBorder="1" applyAlignment="1">
      <alignment horizontal="left" vertical="top" wrapText="1"/>
    </xf>
    <xf numFmtId="192" fontId="1" fillId="34" borderId="23" xfId="59" applyNumberFormat="1" applyFont="1" applyFill="1" applyBorder="1" applyAlignment="1">
      <alignment horizontal="right" vertical="center"/>
    </xf>
    <xf numFmtId="192" fontId="1" fillId="34" borderId="14" xfId="59" applyNumberFormat="1" applyFont="1" applyFill="1" applyBorder="1" applyAlignment="1">
      <alignment horizontal="center" vertical="center" shrinkToFit="1"/>
    </xf>
    <xf numFmtId="49" fontId="8" fillId="34" borderId="12" xfId="0" applyNumberFormat="1" applyFont="1" applyFill="1" applyBorder="1" applyAlignment="1">
      <alignment horizontal="center" vertical="top"/>
    </xf>
    <xf numFmtId="49" fontId="2" fillId="34" borderId="23" xfId="0" applyNumberFormat="1" applyFont="1" applyFill="1" applyBorder="1" applyAlignment="1">
      <alignment horizontal="center" vertical="top" shrinkToFit="1"/>
    </xf>
    <xf numFmtId="0" fontId="2" fillId="34" borderId="24" xfId="0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shrinkToFit="1"/>
    </xf>
    <xf numFmtId="0" fontId="1" fillId="34" borderId="10" xfId="0" applyFont="1" applyFill="1" applyBorder="1" applyAlignment="1">
      <alignment horizontal="left" vertical="top" wrapText="1"/>
    </xf>
    <xf numFmtId="192" fontId="1" fillId="34" borderId="12" xfId="59" applyNumberFormat="1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 shrinkToFit="1"/>
    </xf>
    <xf numFmtId="0" fontId="1" fillId="34" borderId="25" xfId="0" applyFont="1" applyFill="1" applyBorder="1" applyAlignment="1">
      <alignment horizontal="left" vertical="top" wrapText="1"/>
    </xf>
    <xf numFmtId="192" fontId="1" fillId="34" borderId="14" xfId="59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shrinkToFit="1"/>
    </xf>
    <xf numFmtId="49" fontId="8" fillId="34" borderId="17" xfId="0" applyNumberFormat="1" applyFont="1" applyFill="1" applyBorder="1" applyAlignment="1">
      <alignment horizontal="center" vertical="top"/>
    </xf>
    <xf numFmtId="49" fontId="8" fillId="34" borderId="17" xfId="0" applyNumberFormat="1" applyFont="1" applyFill="1" applyBorder="1" applyAlignment="1">
      <alignment horizontal="center" vertical="center" shrinkToFit="1"/>
    </xf>
    <xf numFmtId="0" fontId="2" fillId="34" borderId="25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/>
    </xf>
    <xf numFmtId="49" fontId="8" fillId="34" borderId="21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192" fontId="1" fillId="34" borderId="17" xfId="59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192" fontId="1" fillId="0" borderId="10" xfId="59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192" fontId="2" fillId="0" borderId="17" xfId="59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justify" vertical="top" wrapText="1"/>
    </xf>
    <xf numFmtId="192" fontId="2" fillId="0" borderId="15" xfId="59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justify" vertical="top" wrapText="1"/>
    </xf>
    <xf numFmtId="192" fontId="2" fillId="0" borderId="23" xfId="59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 shrinkToFit="1"/>
    </xf>
    <xf numFmtId="0" fontId="2" fillId="0" borderId="16" xfId="0" applyFont="1" applyFill="1" applyBorder="1" applyAlignment="1">
      <alignment horizontal="left" vertical="top" wrapText="1"/>
    </xf>
    <xf numFmtId="49" fontId="8" fillId="0" borderId="23" xfId="0" applyNumberFormat="1" applyFont="1" applyFill="1" applyBorder="1" applyAlignment="1">
      <alignment horizontal="center" vertical="top" shrinkToFit="1"/>
    </xf>
    <xf numFmtId="0" fontId="2" fillId="0" borderId="24" xfId="0" applyFont="1" applyFill="1" applyBorder="1" applyAlignment="1">
      <alignment horizontal="left" vertical="top" wrapText="1"/>
    </xf>
    <xf numFmtId="192" fontId="2" fillId="0" borderId="13" xfId="59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top"/>
    </xf>
    <xf numFmtId="192" fontId="2" fillId="0" borderId="10" xfId="59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/>
    </xf>
    <xf numFmtId="191" fontId="2" fillId="0" borderId="17" xfId="59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justify" vertical="top" wrapText="1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top"/>
    </xf>
    <xf numFmtId="0" fontId="2" fillId="0" borderId="16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top"/>
    </xf>
    <xf numFmtId="49" fontId="2" fillId="0" borderId="27" xfId="0" applyNumberFormat="1" applyFont="1" applyFill="1" applyBorder="1" applyAlignment="1">
      <alignment horizontal="center" vertical="top"/>
    </xf>
    <xf numFmtId="0" fontId="2" fillId="0" borderId="28" xfId="0" applyFont="1" applyFill="1" applyBorder="1" applyAlignment="1">
      <alignment vertical="top"/>
    </xf>
    <xf numFmtId="192" fontId="2" fillId="0" borderId="27" xfId="59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justify" vertical="top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8" fillId="0" borderId="30" xfId="0" applyNumberFormat="1" applyFont="1" applyFill="1" applyBorder="1" applyAlignment="1">
      <alignment horizontal="center" vertical="top"/>
    </xf>
    <xf numFmtId="49" fontId="8" fillId="0" borderId="31" xfId="0" applyNumberFormat="1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justify" vertical="top" wrapText="1"/>
    </xf>
    <xf numFmtId="192" fontId="2" fillId="0" borderId="31" xfId="59" applyNumberFormat="1" applyFont="1" applyFill="1" applyBorder="1" applyAlignment="1">
      <alignment horizontal="center" vertical="center"/>
    </xf>
    <xf numFmtId="192" fontId="1" fillId="0" borderId="14" xfId="59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justify" vertical="top" wrapText="1"/>
    </xf>
    <xf numFmtId="192" fontId="2" fillId="0" borderId="14" xfId="59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49" fontId="8" fillId="0" borderId="13" xfId="0" applyNumberFormat="1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justify" vertical="top" wrapText="1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top"/>
    </xf>
    <xf numFmtId="0" fontId="2" fillId="0" borderId="16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justify" wrapText="1"/>
    </xf>
    <xf numFmtId="0" fontId="2" fillId="0" borderId="20" xfId="0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horizontal="center" vertical="top"/>
    </xf>
    <xf numFmtId="0" fontId="2" fillId="0" borderId="25" xfId="0" applyFont="1" applyFill="1" applyBorder="1" applyAlignment="1">
      <alignment horizontal="left" vertical="top"/>
    </xf>
    <xf numFmtId="191" fontId="2" fillId="0" borderId="15" xfId="59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horizontal="center" vertical="top" wrapText="1" shrinkToFit="1"/>
    </xf>
    <xf numFmtId="49" fontId="8" fillId="0" borderId="17" xfId="0" applyNumberFormat="1" applyFont="1" applyFill="1" applyBorder="1" applyAlignment="1">
      <alignment horizontal="center" vertical="top"/>
    </xf>
    <xf numFmtId="0" fontId="2" fillId="0" borderId="25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49" fontId="1" fillId="0" borderId="2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center" wrapText="1" shrinkToFit="1"/>
    </xf>
    <xf numFmtId="49" fontId="1" fillId="33" borderId="11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 shrinkToFit="1"/>
    </xf>
    <xf numFmtId="49" fontId="1" fillId="33" borderId="21" xfId="0" applyNumberFormat="1" applyFont="1" applyFill="1" applyBorder="1" applyAlignment="1">
      <alignment horizontal="center" shrinkToFit="1"/>
    </xf>
    <xf numFmtId="49" fontId="1" fillId="33" borderId="10" xfId="0" applyNumberFormat="1" applyFont="1" applyFill="1" applyBorder="1" applyAlignment="1">
      <alignment horizontal="center" vertical="top" wrapText="1" shrinkToFit="1"/>
    </xf>
    <xf numFmtId="49" fontId="1" fillId="33" borderId="11" xfId="0" applyNumberFormat="1" applyFont="1" applyFill="1" applyBorder="1" applyAlignment="1">
      <alignment horizontal="center" vertical="top" wrapText="1" shrinkToFit="1"/>
    </xf>
    <xf numFmtId="49" fontId="1" fillId="33" borderId="11" xfId="0" applyNumberFormat="1" applyFont="1" applyFill="1" applyBorder="1" applyAlignment="1">
      <alignment horizontal="center" wrapText="1" shrinkToFit="1"/>
    </xf>
    <xf numFmtId="49" fontId="1" fillId="33" borderId="21" xfId="0" applyNumberFormat="1" applyFont="1" applyFill="1" applyBorder="1" applyAlignment="1">
      <alignment horizontal="center" wrapText="1" shrinkToFi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49" fontId="1" fillId="34" borderId="11" xfId="0" applyNumberFormat="1" applyFont="1" applyFill="1" applyBorder="1" applyAlignment="1">
      <alignment horizontal="center" vertical="top"/>
    </xf>
    <xf numFmtId="49" fontId="1" fillId="34" borderId="21" xfId="0" applyNumberFormat="1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2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 shrinkToFit="1"/>
    </xf>
    <xf numFmtId="49" fontId="1" fillId="33" borderId="16" xfId="0" applyNumberFormat="1" applyFont="1" applyFill="1" applyBorder="1" applyAlignment="1">
      <alignment horizontal="center" vertical="center" wrapText="1" shrinkToFi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top" shrinkToFit="1"/>
    </xf>
    <xf numFmtId="49" fontId="1" fillId="0" borderId="21" xfId="0" applyNumberFormat="1" applyFont="1" applyFill="1" applyBorder="1" applyAlignment="1">
      <alignment horizontal="center" vertical="top" shrinkToFit="1"/>
    </xf>
    <xf numFmtId="0" fontId="2" fillId="34" borderId="10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0"/>
  <sheetViews>
    <sheetView tabSelected="1" zoomScale="110" zoomScaleNormal="110" zoomScalePageLayoutView="0" workbookViewId="0" topLeftCell="A1">
      <selection activeCell="O62" sqref="O62"/>
    </sheetView>
  </sheetViews>
  <sheetFormatPr defaultColWidth="9.140625" defaultRowHeight="12.75"/>
  <cols>
    <col min="1" max="1" width="11.7109375" style="2" customWidth="1"/>
    <col min="2" max="2" width="17.140625" style="5" customWidth="1"/>
    <col min="3" max="3" width="69.57421875" style="2" customWidth="1"/>
    <col min="4" max="4" width="13.28125" style="13" customWidth="1"/>
    <col min="5" max="5" width="15.8515625" style="8" hidden="1" customWidth="1"/>
    <col min="6" max="6" width="21.28125" style="10" hidden="1" customWidth="1"/>
    <col min="7" max="7" width="15.57421875" style="7" hidden="1" customWidth="1"/>
    <col min="8" max="8" width="16.28125" style="31" hidden="1" customWidth="1"/>
    <col min="9" max="9" width="12.00390625" style="2" hidden="1" customWidth="1"/>
    <col min="10" max="10" width="0" style="2" hidden="1" customWidth="1"/>
    <col min="11" max="11" width="9.421875" style="2" hidden="1" customWidth="1"/>
    <col min="12" max="12" width="9.140625" style="2" customWidth="1"/>
    <col min="13" max="13" width="16.00390625" style="2" customWidth="1"/>
    <col min="14" max="14" width="16.421875" style="2" customWidth="1"/>
    <col min="15" max="16384" width="9.140625" style="2" customWidth="1"/>
  </cols>
  <sheetData>
    <row r="1" spans="2:5" ht="12.75">
      <c r="B1" s="11"/>
      <c r="C1" s="30"/>
      <c r="D1" s="41" t="s">
        <v>137</v>
      </c>
      <c r="E1" s="29"/>
    </row>
    <row r="2" spans="2:6" ht="12.75">
      <c r="B2" s="11"/>
      <c r="C2" s="30"/>
      <c r="D2" s="41" t="s">
        <v>49</v>
      </c>
      <c r="E2" s="51"/>
      <c r="F2" s="51"/>
    </row>
    <row r="3" spans="2:6" ht="12.75">
      <c r="B3" s="11"/>
      <c r="C3" s="30"/>
      <c r="D3" s="41" t="s">
        <v>136</v>
      </c>
      <c r="E3" s="51"/>
      <c r="F3" s="51"/>
    </row>
    <row r="4" spans="2:6" ht="12.75">
      <c r="B4" s="11"/>
      <c r="C4" s="30"/>
      <c r="D4" s="41" t="s">
        <v>234</v>
      </c>
      <c r="E4" s="51"/>
      <c r="F4" s="51"/>
    </row>
    <row r="5" spans="2:5" ht="10.5" customHeight="1">
      <c r="B5" s="11"/>
      <c r="C5" s="30"/>
      <c r="D5" s="41"/>
      <c r="E5" s="29"/>
    </row>
    <row r="6" spans="1:4" ht="12.75">
      <c r="A6" s="301" t="s">
        <v>48</v>
      </c>
      <c r="B6" s="301"/>
      <c r="C6" s="301"/>
      <c r="D6" s="301"/>
    </row>
    <row r="7" spans="1:4" ht="18" customHeight="1">
      <c r="A7" s="301" t="s">
        <v>256</v>
      </c>
      <c r="B7" s="301"/>
      <c r="C7" s="301"/>
      <c r="D7" s="301"/>
    </row>
    <row r="8" spans="2:3" ht="7.5" customHeight="1">
      <c r="B8" s="11"/>
      <c r="C8" s="1"/>
    </row>
    <row r="9" spans="1:14" ht="17.25" customHeight="1">
      <c r="A9" s="52" t="s">
        <v>6</v>
      </c>
      <c r="B9" s="302" t="s">
        <v>0</v>
      </c>
      <c r="C9" s="303" t="s">
        <v>1</v>
      </c>
      <c r="D9" s="42" t="s">
        <v>2</v>
      </c>
      <c r="N9" s="85"/>
    </row>
    <row r="10" spans="1:4" ht="10.5" customHeight="1">
      <c r="A10" s="53" t="s">
        <v>7</v>
      </c>
      <c r="B10" s="302"/>
      <c r="C10" s="303"/>
      <c r="D10" s="43"/>
    </row>
    <row r="11" spans="1:4" ht="11.25" customHeight="1">
      <c r="A11" s="54" t="s">
        <v>8</v>
      </c>
      <c r="B11" s="302"/>
      <c r="C11" s="303"/>
      <c r="D11" s="44" t="s">
        <v>3</v>
      </c>
    </row>
    <row r="12" spans="1:4" ht="12.75">
      <c r="A12" s="26">
        <v>1</v>
      </c>
      <c r="B12" s="25">
        <v>2</v>
      </c>
      <c r="C12" s="40">
        <v>3</v>
      </c>
      <c r="D12" s="45">
        <v>4</v>
      </c>
    </row>
    <row r="13" spans="1:11" ht="26.25" customHeight="1">
      <c r="A13" s="232" t="s">
        <v>64</v>
      </c>
      <c r="B13" s="304" t="s">
        <v>67</v>
      </c>
      <c r="C13" s="305"/>
      <c r="D13" s="233">
        <f>SUM(D14)</f>
        <v>10.5</v>
      </c>
      <c r="K13" s="73">
        <v>86.4</v>
      </c>
    </row>
    <row r="14" spans="1:11" s="12" customFormat="1" ht="15">
      <c r="A14" s="234"/>
      <c r="B14" s="235" t="s">
        <v>19</v>
      </c>
      <c r="C14" s="236" t="s">
        <v>5</v>
      </c>
      <c r="D14" s="237">
        <f>SUM(D15:D16)</f>
        <v>10.5</v>
      </c>
      <c r="E14" s="58" t="e">
        <f>D16+D23+D27+D50+#REF!+#REF!+D112+#REF!+#REF!+D162+D169+D179+D199+#REF!+D79</f>
        <v>#REF!</v>
      </c>
      <c r="F14" s="61">
        <v>101</v>
      </c>
      <c r="G14" s="62">
        <f>D143</f>
        <v>124234.44</v>
      </c>
      <c r="H14" s="32">
        <v>67687.3</v>
      </c>
      <c r="I14" s="66">
        <f>G14-H14</f>
        <v>56547.14</v>
      </c>
      <c r="K14" s="74"/>
    </row>
    <row r="15" spans="1:11" s="12" customFormat="1" ht="24" customHeight="1" hidden="1">
      <c r="A15" s="238" t="s">
        <v>64</v>
      </c>
      <c r="B15" s="239" t="s">
        <v>69</v>
      </c>
      <c r="C15" s="240" t="s">
        <v>68</v>
      </c>
      <c r="D15" s="241"/>
      <c r="E15" s="19"/>
      <c r="F15" s="61"/>
      <c r="H15" s="32"/>
      <c r="I15" s="66">
        <f aca="true" t="shared" si="0" ref="I15:I28">G15-H15</f>
        <v>0</v>
      </c>
      <c r="K15" s="74"/>
    </row>
    <row r="16" spans="1:14" s="12" customFormat="1" ht="38.25">
      <c r="A16" s="242" t="s">
        <v>64</v>
      </c>
      <c r="B16" s="242" t="s">
        <v>97</v>
      </c>
      <c r="C16" s="243" t="s">
        <v>16</v>
      </c>
      <c r="D16" s="244">
        <v>10.5</v>
      </c>
      <c r="E16" s="19"/>
      <c r="F16" s="61">
        <v>103</v>
      </c>
      <c r="G16" s="62">
        <f>D99</f>
        <v>7098.860000000001</v>
      </c>
      <c r="H16" s="32">
        <v>4039.4</v>
      </c>
      <c r="I16" s="66">
        <f t="shared" si="0"/>
        <v>3059.4600000000005</v>
      </c>
      <c r="K16" s="74"/>
      <c r="N16" s="82"/>
    </row>
    <row r="17" spans="1:14" ht="15" customHeight="1">
      <c r="A17" s="232" t="s">
        <v>22</v>
      </c>
      <c r="B17" s="304" t="s">
        <v>46</v>
      </c>
      <c r="C17" s="305"/>
      <c r="D17" s="233">
        <f>SUM(D18)</f>
        <v>872.8000000000001</v>
      </c>
      <c r="F17" s="60">
        <v>105</v>
      </c>
      <c r="G17" s="67">
        <f>D149</f>
        <v>18458.92</v>
      </c>
      <c r="H17" s="31">
        <v>12146.3</v>
      </c>
      <c r="I17" s="66">
        <f t="shared" si="0"/>
        <v>6312.619999999999</v>
      </c>
      <c r="K17" s="73">
        <v>2696.8</v>
      </c>
      <c r="N17" s="126"/>
    </row>
    <row r="18" spans="1:14" s="12" customFormat="1" ht="15">
      <c r="A18" s="234"/>
      <c r="B18" s="235" t="s">
        <v>19</v>
      </c>
      <c r="C18" s="236" t="s">
        <v>5</v>
      </c>
      <c r="D18" s="237">
        <f>SUM(D19:D25)</f>
        <v>872.8000000000001</v>
      </c>
      <c r="E18" s="19"/>
      <c r="F18" s="61">
        <v>108</v>
      </c>
      <c r="G18" s="62">
        <f>D109+D156</f>
        <v>4888.6</v>
      </c>
      <c r="H18" s="32">
        <v>2488.8</v>
      </c>
      <c r="I18" s="66">
        <f t="shared" si="0"/>
        <v>2399.8</v>
      </c>
      <c r="K18" s="74"/>
      <c r="N18" s="82"/>
    </row>
    <row r="19" spans="1:14" s="12" customFormat="1" ht="18" customHeight="1">
      <c r="A19" s="245" t="s">
        <v>22</v>
      </c>
      <c r="B19" s="246" t="s">
        <v>74</v>
      </c>
      <c r="C19" s="240" t="s">
        <v>70</v>
      </c>
      <c r="D19" s="241">
        <v>380.7</v>
      </c>
      <c r="E19" s="19"/>
      <c r="F19" s="61">
        <v>109</v>
      </c>
      <c r="G19" s="65" t="e">
        <f>#REF!</f>
        <v>#REF!</v>
      </c>
      <c r="H19" s="72">
        <f>8/1000</f>
        <v>0.008</v>
      </c>
      <c r="I19" s="66" t="e">
        <f t="shared" si="0"/>
        <v>#REF!</v>
      </c>
      <c r="K19" s="74"/>
      <c r="M19" s="127"/>
      <c r="N19" s="82"/>
    </row>
    <row r="20" spans="1:14" s="12" customFormat="1" ht="18" customHeight="1" hidden="1">
      <c r="A20" s="245" t="s">
        <v>22</v>
      </c>
      <c r="B20" s="246" t="s">
        <v>75</v>
      </c>
      <c r="C20" s="240" t="s">
        <v>71</v>
      </c>
      <c r="D20" s="241"/>
      <c r="E20" s="19"/>
      <c r="F20" s="61">
        <v>111</v>
      </c>
      <c r="G20" s="68" t="e">
        <f>#REF!+D125+D126+D127</f>
        <v>#REF!</v>
      </c>
      <c r="H20" s="32">
        <v>3325.7</v>
      </c>
      <c r="I20" s="66" t="e">
        <f t="shared" si="0"/>
        <v>#REF!</v>
      </c>
      <c r="K20" s="74"/>
      <c r="N20" s="62"/>
    </row>
    <row r="21" spans="1:14" s="12" customFormat="1" ht="15">
      <c r="A21" s="245" t="s">
        <v>22</v>
      </c>
      <c r="B21" s="246" t="s">
        <v>76</v>
      </c>
      <c r="C21" s="240" t="s">
        <v>72</v>
      </c>
      <c r="D21" s="241">
        <v>193</v>
      </c>
      <c r="E21" s="19"/>
      <c r="F21" s="61">
        <v>112</v>
      </c>
      <c r="G21" s="62">
        <f>D18-D23</f>
        <v>847.8000000000001</v>
      </c>
      <c r="H21" s="32">
        <v>2206.7</v>
      </c>
      <c r="I21" s="66">
        <f t="shared" si="0"/>
        <v>-1358.8999999999996</v>
      </c>
      <c r="K21" s="74"/>
      <c r="N21" s="62"/>
    </row>
    <row r="22" spans="1:14" s="12" customFormat="1" ht="15">
      <c r="A22" s="245" t="s">
        <v>22</v>
      </c>
      <c r="B22" s="246" t="s">
        <v>77</v>
      </c>
      <c r="C22" s="240" t="s">
        <v>73</v>
      </c>
      <c r="D22" s="241">
        <v>274.1</v>
      </c>
      <c r="E22" s="19"/>
      <c r="F22" s="61">
        <v>113</v>
      </c>
      <c r="G22" s="68" t="e">
        <f>#REF!+D77</f>
        <v>#REF!</v>
      </c>
      <c r="H22" s="32">
        <v>12</v>
      </c>
      <c r="I22" s="66" t="e">
        <f t="shared" si="0"/>
        <v>#REF!</v>
      </c>
      <c r="K22" s="74"/>
      <c r="N22" s="62"/>
    </row>
    <row r="23" spans="1:14" s="12" customFormat="1" ht="24">
      <c r="A23" s="245" t="s">
        <v>22</v>
      </c>
      <c r="B23" s="246" t="s">
        <v>111</v>
      </c>
      <c r="C23" s="240" t="s">
        <v>110</v>
      </c>
      <c r="D23" s="241">
        <v>25</v>
      </c>
      <c r="E23" s="19"/>
      <c r="F23" s="61">
        <v>114</v>
      </c>
      <c r="G23" s="68" t="e">
        <f>#REF!+D129+#REF!</f>
        <v>#REF!</v>
      </c>
      <c r="H23" s="32">
        <v>1973.2</v>
      </c>
      <c r="I23" s="66" t="e">
        <f t="shared" si="0"/>
        <v>#REF!</v>
      </c>
      <c r="K23" s="74"/>
      <c r="N23" s="62"/>
    </row>
    <row r="24" spans="1:11" s="12" customFormat="1" ht="24" customHeight="1" hidden="1">
      <c r="A24" s="147" t="s">
        <v>22</v>
      </c>
      <c r="B24" s="148" t="s">
        <v>79</v>
      </c>
      <c r="C24" s="143" t="s">
        <v>78</v>
      </c>
      <c r="D24" s="57"/>
      <c r="E24" s="19"/>
      <c r="F24" s="61"/>
      <c r="H24" s="32"/>
      <c r="I24" s="66">
        <f t="shared" si="0"/>
        <v>0</v>
      </c>
      <c r="K24" s="74"/>
    </row>
    <row r="25" spans="1:11" s="12" customFormat="1" ht="25.5" customHeight="1" hidden="1">
      <c r="A25" s="144" t="s">
        <v>22</v>
      </c>
      <c r="B25" s="144" t="s">
        <v>97</v>
      </c>
      <c r="C25" s="145" t="s">
        <v>16</v>
      </c>
      <c r="D25" s="146"/>
      <c r="E25" s="19"/>
      <c r="F25" s="61"/>
      <c r="H25" s="32"/>
      <c r="I25" s="66">
        <f t="shared" si="0"/>
        <v>0</v>
      </c>
      <c r="K25" s="74"/>
    </row>
    <row r="26" spans="1:14" s="4" customFormat="1" ht="15" customHeight="1">
      <c r="A26" s="247" t="s">
        <v>23</v>
      </c>
      <c r="B26" s="323" t="s">
        <v>117</v>
      </c>
      <c r="C26" s="324"/>
      <c r="D26" s="233">
        <f>SUM(D27)</f>
        <v>1038</v>
      </c>
      <c r="E26" s="10">
        <v>706.5</v>
      </c>
      <c r="F26" s="60">
        <v>116</v>
      </c>
      <c r="G26" s="69" t="e">
        <f>D16+D23+D27+D50+D79+#REF!+#REF!+D112+#REF!+#REF!+D162+D169+D180+D200+#REF!</f>
        <v>#REF!</v>
      </c>
      <c r="H26" s="31">
        <v>2605.2</v>
      </c>
      <c r="I26" s="66" t="e">
        <f t="shared" si="0"/>
        <v>#REF!</v>
      </c>
      <c r="K26" s="75">
        <v>1060.955</v>
      </c>
      <c r="N26" s="83"/>
    </row>
    <row r="27" spans="1:11" s="6" customFormat="1" ht="15">
      <c r="A27" s="248"/>
      <c r="B27" s="249" t="s">
        <v>19</v>
      </c>
      <c r="C27" s="250" t="s">
        <v>5</v>
      </c>
      <c r="D27" s="237">
        <f>SUM(D28:D31)</f>
        <v>1038</v>
      </c>
      <c r="E27" s="10"/>
      <c r="F27" s="60">
        <v>117</v>
      </c>
      <c r="G27" s="63">
        <v>-81.7</v>
      </c>
      <c r="H27" s="38">
        <v>-81.7</v>
      </c>
      <c r="I27" s="66">
        <f t="shared" si="0"/>
        <v>0</v>
      </c>
      <c r="K27" s="76"/>
    </row>
    <row r="28" spans="1:11" ht="25.5">
      <c r="A28" s="251" t="s">
        <v>23</v>
      </c>
      <c r="B28" s="252" t="s">
        <v>96</v>
      </c>
      <c r="C28" s="253" t="s">
        <v>24</v>
      </c>
      <c r="D28" s="241">
        <v>865</v>
      </c>
      <c r="F28" s="60"/>
      <c r="G28" s="59" t="e">
        <f>SUM(G14:G27)</f>
        <v>#REF!</v>
      </c>
      <c r="H28" s="31">
        <f>SUM(H14:H27)</f>
        <v>96402.908</v>
      </c>
      <c r="I28" s="66" t="e">
        <f t="shared" si="0"/>
        <v>#REF!</v>
      </c>
      <c r="K28" s="73"/>
    </row>
    <row r="29" spans="1:11" ht="29.25" customHeight="1" hidden="1">
      <c r="A29" s="251" t="s">
        <v>23</v>
      </c>
      <c r="B29" s="254" t="s">
        <v>167</v>
      </c>
      <c r="C29" s="255" t="s">
        <v>168</v>
      </c>
      <c r="D29" s="244"/>
      <c r="F29" s="60"/>
      <c r="K29" s="73"/>
    </row>
    <row r="30" spans="1:11" ht="38.25">
      <c r="A30" s="251" t="s">
        <v>23</v>
      </c>
      <c r="B30" s="254" t="s">
        <v>95</v>
      </c>
      <c r="C30" s="255" t="s">
        <v>261</v>
      </c>
      <c r="D30" s="256">
        <v>6</v>
      </c>
      <c r="F30" s="60"/>
      <c r="K30" s="73"/>
    </row>
    <row r="31" spans="1:11" s="15" customFormat="1" ht="27.75" customHeight="1">
      <c r="A31" s="257" t="s">
        <v>23</v>
      </c>
      <c r="B31" s="257" t="s">
        <v>97</v>
      </c>
      <c r="C31" s="243" t="s">
        <v>16</v>
      </c>
      <c r="D31" s="258">
        <v>167</v>
      </c>
      <c r="E31" s="21"/>
      <c r="F31" s="64"/>
      <c r="G31" s="16"/>
      <c r="H31" s="37"/>
      <c r="K31" s="77"/>
    </row>
    <row r="32" spans="1:11" s="6" customFormat="1" ht="14.25" hidden="1">
      <c r="A32" s="150"/>
      <c r="B32" s="151" t="s">
        <v>19</v>
      </c>
      <c r="C32" s="160" t="s">
        <v>5</v>
      </c>
      <c r="D32" s="158">
        <f>SUM(D33:D33)</f>
        <v>0</v>
      </c>
      <c r="E32" s="10"/>
      <c r="F32" s="60"/>
      <c r="H32" s="34"/>
      <c r="K32" s="76"/>
    </row>
    <row r="33" spans="1:11" s="7" customFormat="1" ht="38.25" hidden="1">
      <c r="A33" s="157" t="s">
        <v>93</v>
      </c>
      <c r="B33" s="155" t="s">
        <v>95</v>
      </c>
      <c r="C33" s="156" t="s">
        <v>123</v>
      </c>
      <c r="D33" s="158">
        <v>0</v>
      </c>
      <c r="E33" s="8"/>
      <c r="F33" s="60"/>
      <c r="H33" s="38"/>
      <c r="K33" s="9"/>
    </row>
    <row r="34" spans="1:11" s="7" customFormat="1" ht="27" customHeight="1" hidden="1">
      <c r="A34" s="161" t="s">
        <v>93</v>
      </c>
      <c r="B34" s="306" t="s">
        <v>114</v>
      </c>
      <c r="C34" s="307"/>
      <c r="D34" s="141">
        <f>SUM(D35)</f>
        <v>0</v>
      </c>
      <c r="E34" s="8"/>
      <c r="F34" s="60"/>
      <c r="H34" s="38"/>
      <c r="K34" s="9"/>
    </row>
    <row r="35" spans="1:11" s="7" customFormat="1" ht="15" hidden="1">
      <c r="A35" s="114"/>
      <c r="B35" s="162" t="s">
        <v>19</v>
      </c>
      <c r="C35" s="163" t="s">
        <v>5</v>
      </c>
      <c r="D35" s="158">
        <f>SUM(D36)</f>
        <v>0</v>
      </c>
      <c r="E35" s="8"/>
      <c r="F35" s="60"/>
      <c r="H35" s="38"/>
      <c r="K35" s="9"/>
    </row>
    <row r="36" spans="1:11" s="7" customFormat="1" ht="42.75" customHeight="1" hidden="1">
      <c r="A36" s="114" t="s">
        <v>93</v>
      </c>
      <c r="B36" s="164" t="s">
        <v>95</v>
      </c>
      <c r="C36" s="165" t="s">
        <v>187</v>
      </c>
      <c r="D36" s="158"/>
      <c r="E36" s="8"/>
      <c r="F36" s="60"/>
      <c r="H36" s="38"/>
      <c r="K36" s="9"/>
    </row>
    <row r="37" spans="1:11" ht="15" customHeight="1">
      <c r="A37" s="95" t="s">
        <v>228</v>
      </c>
      <c r="B37" s="327" t="s">
        <v>229</v>
      </c>
      <c r="C37" s="325"/>
      <c r="D37" s="96">
        <f>D38</f>
        <v>474421.2</v>
      </c>
      <c r="F37" s="60"/>
      <c r="K37" s="73"/>
    </row>
    <row r="38" spans="1:11" ht="15">
      <c r="A38" s="213"/>
      <c r="B38" s="214" t="s">
        <v>18</v>
      </c>
      <c r="C38" s="215" t="s">
        <v>17</v>
      </c>
      <c r="D38" s="93">
        <f>D42+D39+D46</f>
        <v>474421.2</v>
      </c>
      <c r="F38" s="60"/>
      <c r="K38" s="73"/>
    </row>
    <row r="39" spans="1:11" ht="25.5">
      <c r="A39" s="95" t="s">
        <v>228</v>
      </c>
      <c r="B39" s="216" t="s">
        <v>157</v>
      </c>
      <c r="C39" s="217" t="s">
        <v>15</v>
      </c>
      <c r="D39" s="93">
        <f>D40+D41</f>
        <v>4349.8</v>
      </c>
      <c r="F39" s="60"/>
      <c r="K39" s="73"/>
    </row>
    <row r="40" spans="1:11" ht="41.25" customHeight="1">
      <c r="A40" s="134" t="s">
        <v>228</v>
      </c>
      <c r="B40" s="133" t="s">
        <v>237</v>
      </c>
      <c r="C40" s="87" t="s">
        <v>236</v>
      </c>
      <c r="D40" s="96">
        <v>900</v>
      </c>
      <c r="F40" s="60"/>
      <c r="K40" s="73"/>
    </row>
    <row r="41" spans="1:11" ht="28.5" customHeight="1">
      <c r="A41" s="88" t="s">
        <v>228</v>
      </c>
      <c r="B41" s="91" t="s">
        <v>242</v>
      </c>
      <c r="C41" s="186" t="s">
        <v>244</v>
      </c>
      <c r="D41" s="96">
        <v>3449.8</v>
      </c>
      <c r="F41" s="60"/>
      <c r="K41" s="73"/>
    </row>
    <row r="42" spans="1:11" ht="25.5">
      <c r="A42" s="134" t="s">
        <v>228</v>
      </c>
      <c r="B42" s="205" t="s">
        <v>159</v>
      </c>
      <c r="C42" s="130" t="s">
        <v>10</v>
      </c>
      <c r="D42" s="93">
        <f>D43+D44+D45</f>
        <v>467383.10000000003</v>
      </c>
      <c r="F42" s="60"/>
      <c r="K42" s="73"/>
    </row>
    <row r="43" spans="1:11" ht="61.5" customHeight="1">
      <c r="A43" s="95" t="s">
        <v>228</v>
      </c>
      <c r="B43" s="138" t="s">
        <v>230</v>
      </c>
      <c r="C43" s="139" t="s">
        <v>231</v>
      </c>
      <c r="D43" s="96">
        <v>7897.9</v>
      </c>
      <c r="F43" s="60"/>
      <c r="K43" s="73"/>
    </row>
    <row r="44" spans="1:11" ht="25.5">
      <c r="A44" s="92" t="s">
        <v>228</v>
      </c>
      <c r="B44" s="89" t="s">
        <v>160</v>
      </c>
      <c r="C44" s="90" t="s">
        <v>12</v>
      </c>
      <c r="D44" s="96">
        <v>30918.8</v>
      </c>
      <c r="F44" s="60"/>
      <c r="K44" s="73"/>
    </row>
    <row r="45" spans="1:11" ht="15">
      <c r="A45" s="191" t="s">
        <v>228</v>
      </c>
      <c r="B45" s="192" t="s">
        <v>162</v>
      </c>
      <c r="C45" s="193" t="s">
        <v>13</v>
      </c>
      <c r="D45" s="194">
        <v>428566.4</v>
      </c>
      <c r="F45" s="60"/>
      <c r="K45" s="73"/>
    </row>
    <row r="46" spans="1:11" ht="15">
      <c r="A46" s="195" t="s">
        <v>228</v>
      </c>
      <c r="B46" s="196" t="s">
        <v>253</v>
      </c>
      <c r="C46" s="197" t="s">
        <v>180</v>
      </c>
      <c r="D46" s="198">
        <f>D47</f>
        <v>2688.3</v>
      </c>
      <c r="F46" s="60"/>
      <c r="K46" s="73"/>
    </row>
    <row r="47" spans="1:11" ht="25.5">
      <c r="A47" s="191" t="s">
        <v>228</v>
      </c>
      <c r="B47" s="199" t="s">
        <v>252</v>
      </c>
      <c r="C47" s="200" t="s">
        <v>182</v>
      </c>
      <c r="D47" s="201">
        <v>2688.3</v>
      </c>
      <c r="F47" s="60"/>
      <c r="K47" s="73"/>
    </row>
    <row r="48" spans="1:11" ht="17.25" customHeight="1">
      <c r="A48" s="95" t="s">
        <v>44</v>
      </c>
      <c r="B48" s="325" t="s">
        <v>118</v>
      </c>
      <c r="C48" s="326"/>
      <c r="D48" s="93">
        <f>SUM(D49+D52)</f>
        <v>129716.40000000002</v>
      </c>
      <c r="E48" s="8">
        <v>409828.4</v>
      </c>
      <c r="F48" s="60"/>
      <c r="K48" s="73">
        <v>584556.018</v>
      </c>
    </row>
    <row r="49" spans="1:12" ht="15">
      <c r="A49" s="259"/>
      <c r="B49" s="249" t="s">
        <v>19</v>
      </c>
      <c r="C49" s="250" t="s">
        <v>5</v>
      </c>
      <c r="D49" s="260">
        <f>SUM(D50:D51)</f>
        <v>20</v>
      </c>
      <c r="F49" s="60"/>
      <c r="H49" s="38"/>
      <c r="I49" s="7"/>
      <c r="J49" s="7"/>
      <c r="K49" s="9"/>
      <c r="L49" s="7"/>
    </row>
    <row r="50" spans="1:12" ht="25.5">
      <c r="A50" s="251" t="s">
        <v>44</v>
      </c>
      <c r="B50" s="251" t="s">
        <v>97</v>
      </c>
      <c r="C50" s="261" t="s">
        <v>16</v>
      </c>
      <c r="D50" s="241">
        <v>20</v>
      </c>
      <c r="F50" s="60"/>
      <c r="H50" s="38"/>
      <c r="I50" s="7"/>
      <c r="J50" s="7"/>
      <c r="K50" s="9"/>
      <c r="L50" s="7"/>
    </row>
    <row r="51" spans="1:11" ht="15" hidden="1">
      <c r="A51" s="152" t="s">
        <v>44</v>
      </c>
      <c r="B51" s="153" t="s">
        <v>98</v>
      </c>
      <c r="C51" s="167" t="s">
        <v>54</v>
      </c>
      <c r="D51" s="57">
        <v>0</v>
      </c>
      <c r="K51" s="73"/>
    </row>
    <row r="52" spans="1:11" ht="15">
      <c r="A52" s="128"/>
      <c r="B52" s="129" t="s">
        <v>18</v>
      </c>
      <c r="C52" s="204" t="s">
        <v>17</v>
      </c>
      <c r="D52" s="131">
        <f>SUM(D53+D55+D62+D73+D74+D67+D69+D71)</f>
        <v>129696.40000000002</v>
      </c>
      <c r="E52" s="10"/>
      <c r="K52" s="73"/>
    </row>
    <row r="53" spans="1:11" ht="25.5">
      <c r="A53" s="128" t="s">
        <v>44</v>
      </c>
      <c r="B53" s="129" t="s">
        <v>158</v>
      </c>
      <c r="C53" s="130" t="s">
        <v>14</v>
      </c>
      <c r="D53" s="131">
        <f>SUM(D54:D54)</f>
        <v>82099.6</v>
      </c>
      <c r="K53" s="73"/>
    </row>
    <row r="54" spans="1:11" ht="25.5">
      <c r="A54" s="88" t="s">
        <v>44</v>
      </c>
      <c r="B54" s="91" t="s">
        <v>155</v>
      </c>
      <c r="C54" s="90" t="s">
        <v>9</v>
      </c>
      <c r="D54" s="132">
        <v>82099.6</v>
      </c>
      <c r="K54" s="73"/>
    </row>
    <row r="55" spans="1:11" ht="31.5" customHeight="1">
      <c r="A55" s="128" t="s">
        <v>44</v>
      </c>
      <c r="B55" s="129" t="s">
        <v>157</v>
      </c>
      <c r="C55" s="130" t="s">
        <v>15</v>
      </c>
      <c r="D55" s="131">
        <f>SUM(D56:D61)</f>
        <v>31774.3</v>
      </c>
      <c r="K55" s="73"/>
    </row>
    <row r="56" spans="1:11" ht="31.5" customHeight="1" hidden="1">
      <c r="A56" s="99" t="s">
        <v>44</v>
      </c>
      <c r="B56" s="99" t="s">
        <v>170</v>
      </c>
      <c r="C56" s="100" t="s">
        <v>169</v>
      </c>
      <c r="D56" s="98"/>
      <c r="K56" s="73"/>
    </row>
    <row r="57" spans="1:11" ht="60.75" customHeight="1" hidden="1">
      <c r="A57" s="99" t="s">
        <v>44</v>
      </c>
      <c r="B57" s="101" t="s">
        <v>174</v>
      </c>
      <c r="C57" s="102" t="s">
        <v>171</v>
      </c>
      <c r="D57" s="98"/>
      <c r="K57" s="73"/>
    </row>
    <row r="58" spans="1:11" ht="43.5" customHeight="1" hidden="1">
      <c r="A58" s="86" t="s">
        <v>44</v>
      </c>
      <c r="B58" s="103" t="s">
        <v>175</v>
      </c>
      <c r="C58" s="104" t="s">
        <v>172</v>
      </c>
      <c r="D58" s="98"/>
      <c r="K58" s="73"/>
    </row>
    <row r="59" spans="1:11" ht="21" customHeight="1" hidden="1">
      <c r="A59" s="86" t="s">
        <v>44</v>
      </c>
      <c r="B59" s="103" t="s">
        <v>176</v>
      </c>
      <c r="C59" s="104" t="s">
        <v>173</v>
      </c>
      <c r="D59" s="98">
        <v>0</v>
      </c>
      <c r="K59" s="73"/>
    </row>
    <row r="60" spans="1:11" ht="39.75" customHeight="1" hidden="1">
      <c r="A60" s="86" t="s">
        <v>44</v>
      </c>
      <c r="B60" s="105" t="s">
        <v>177</v>
      </c>
      <c r="C60" s="104" t="s">
        <v>178</v>
      </c>
      <c r="D60" s="56">
        <v>0</v>
      </c>
      <c r="K60" s="73"/>
    </row>
    <row r="61" spans="1:11" ht="23.25" customHeight="1">
      <c r="A61" s="88" t="s">
        <v>44</v>
      </c>
      <c r="B61" s="89" t="s">
        <v>156</v>
      </c>
      <c r="C61" s="90" t="s">
        <v>244</v>
      </c>
      <c r="D61" s="132">
        <v>31774.3</v>
      </c>
      <c r="K61" s="73"/>
    </row>
    <row r="62" spans="1:11" ht="25.5">
      <c r="A62" s="134" t="s">
        <v>44</v>
      </c>
      <c r="B62" s="205" t="s">
        <v>159</v>
      </c>
      <c r="C62" s="130" t="s">
        <v>10</v>
      </c>
      <c r="D62" s="131">
        <f>SUM(D63:D66)</f>
        <v>13589.8</v>
      </c>
      <c r="K62" s="73"/>
    </row>
    <row r="63" spans="1:11" ht="25.5">
      <c r="A63" s="92" t="s">
        <v>44</v>
      </c>
      <c r="B63" s="89" t="s">
        <v>161</v>
      </c>
      <c r="C63" s="90" t="s">
        <v>11</v>
      </c>
      <c r="D63" s="132">
        <v>1738.5</v>
      </c>
      <c r="K63" s="73"/>
    </row>
    <row r="64" spans="1:11" ht="25.5">
      <c r="A64" s="92" t="s">
        <v>44</v>
      </c>
      <c r="B64" s="89" t="s">
        <v>160</v>
      </c>
      <c r="C64" s="90" t="s">
        <v>12</v>
      </c>
      <c r="D64" s="132">
        <v>7915.3</v>
      </c>
      <c r="K64" s="73"/>
    </row>
    <row r="65" spans="1:11" ht="21.75" customHeight="1">
      <c r="A65" s="92" t="s">
        <v>44</v>
      </c>
      <c r="B65" s="138" t="s">
        <v>251</v>
      </c>
      <c r="C65" s="336" t="s">
        <v>250</v>
      </c>
      <c r="D65" s="132">
        <v>3835.2</v>
      </c>
      <c r="K65" s="73"/>
    </row>
    <row r="66" spans="1:11" ht="18.75" customHeight="1">
      <c r="A66" s="92" t="s">
        <v>44</v>
      </c>
      <c r="B66" s="91" t="s">
        <v>162</v>
      </c>
      <c r="C66" s="90" t="s">
        <v>13</v>
      </c>
      <c r="D66" s="132">
        <v>100.8</v>
      </c>
      <c r="K66" s="73"/>
    </row>
    <row r="67" spans="1:11" ht="15" hidden="1">
      <c r="A67" s="106" t="s">
        <v>44</v>
      </c>
      <c r="B67" s="107" t="s">
        <v>179</v>
      </c>
      <c r="C67" s="108" t="s">
        <v>180</v>
      </c>
      <c r="D67" s="109">
        <f>D68</f>
        <v>0</v>
      </c>
      <c r="K67" s="73"/>
    </row>
    <row r="68" spans="1:11" ht="25.5" hidden="1">
      <c r="A68" s="110" t="s">
        <v>44</v>
      </c>
      <c r="B68" s="111" t="s">
        <v>181</v>
      </c>
      <c r="C68" s="112" t="s">
        <v>182</v>
      </c>
      <c r="D68" s="113"/>
      <c r="K68" s="73"/>
    </row>
    <row r="69" spans="1:11" ht="15" hidden="1">
      <c r="A69" s="114" t="s">
        <v>44</v>
      </c>
      <c r="B69" s="115" t="s">
        <v>185</v>
      </c>
      <c r="C69" s="116" t="s">
        <v>183</v>
      </c>
      <c r="D69" s="109">
        <f>D70</f>
        <v>0</v>
      </c>
      <c r="K69" s="73"/>
    </row>
    <row r="70" spans="1:11" ht="15" hidden="1">
      <c r="A70" s="117" t="s">
        <v>44</v>
      </c>
      <c r="B70" s="118" t="s">
        <v>186</v>
      </c>
      <c r="C70" s="119" t="s">
        <v>184</v>
      </c>
      <c r="D70" s="120"/>
      <c r="K70" s="73"/>
    </row>
    <row r="71" spans="1:11" ht="21.75" customHeight="1">
      <c r="A71" s="134" t="s">
        <v>44</v>
      </c>
      <c r="B71" s="91" t="s">
        <v>254</v>
      </c>
      <c r="C71" s="130" t="s">
        <v>180</v>
      </c>
      <c r="D71" s="212">
        <f>D72</f>
        <v>2546.3</v>
      </c>
      <c r="K71" s="73"/>
    </row>
    <row r="72" spans="1:11" ht="25.5">
      <c r="A72" s="202" t="s">
        <v>44</v>
      </c>
      <c r="B72" s="192" t="s">
        <v>255</v>
      </c>
      <c r="C72" s="193" t="s">
        <v>182</v>
      </c>
      <c r="D72" s="203">
        <v>2546.3</v>
      </c>
      <c r="K72" s="73"/>
    </row>
    <row r="73" spans="1:11" ht="28.5">
      <c r="A73" s="128" t="s">
        <v>44</v>
      </c>
      <c r="B73" s="206" t="s">
        <v>163</v>
      </c>
      <c r="C73" s="207" t="s">
        <v>150</v>
      </c>
      <c r="D73" s="208">
        <v>1112.1</v>
      </c>
      <c r="K73" s="73"/>
    </row>
    <row r="74" spans="1:11" ht="42.75" customHeight="1">
      <c r="A74" s="209" t="s">
        <v>44</v>
      </c>
      <c r="B74" s="206" t="s">
        <v>164</v>
      </c>
      <c r="C74" s="210" t="s">
        <v>50</v>
      </c>
      <c r="D74" s="211">
        <v>-1425.7</v>
      </c>
      <c r="K74" s="73"/>
    </row>
    <row r="75" spans="1:11" s="13" customFormat="1" ht="15" customHeight="1">
      <c r="A75" s="265" t="s">
        <v>45</v>
      </c>
      <c r="B75" s="309" t="s">
        <v>121</v>
      </c>
      <c r="C75" s="322"/>
      <c r="D75" s="233">
        <f>SUM(D76+D81)</f>
        <v>20493.7</v>
      </c>
      <c r="E75" s="20">
        <v>133.8</v>
      </c>
      <c r="F75" s="21"/>
      <c r="G75" s="14"/>
      <c r="H75" s="35"/>
      <c r="K75" s="78">
        <v>259.3</v>
      </c>
    </row>
    <row r="76" spans="1:11" s="14" customFormat="1" ht="18" customHeight="1">
      <c r="A76" s="262"/>
      <c r="B76" s="249" t="s">
        <v>19</v>
      </c>
      <c r="C76" s="263" t="s">
        <v>5</v>
      </c>
      <c r="D76" s="237">
        <f>SUM(D77:D80)</f>
        <v>186.4</v>
      </c>
      <c r="E76" s="20"/>
      <c r="F76" s="21"/>
      <c r="H76" s="36"/>
      <c r="K76" s="79"/>
    </row>
    <row r="77" spans="1:11" s="14" customFormat="1" ht="27" customHeight="1">
      <c r="A77" s="251" t="s">
        <v>45</v>
      </c>
      <c r="B77" s="252" t="s">
        <v>107</v>
      </c>
      <c r="C77" s="261" t="s">
        <v>106</v>
      </c>
      <c r="D77" s="241">
        <v>0</v>
      </c>
      <c r="E77" s="20"/>
      <c r="F77" s="21"/>
      <c r="H77" s="36"/>
      <c r="K77" s="79"/>
    </row>
    <row r="78" spans="1:11" s="14" customFormat="1" ht="66" customHeight="1">
      <c r="A78" s="251" t="s">
        <v>45</v>
      </c>
      <c r="B78" s="252" t="s">
        <v>196</v>
      </c>
      <c r="C78" s="264" t="s">
        <v>195</v>
      </c>
      <c r="D78" s="241">
        <v>0.9</v>
      </c>
      <c r="E78" s="20"/>
      <c r="F78" s="21"/>
      <c r="H78" s="36"/>
      <c r="K78" s="79"/>
    </row>
    <row r="79" spans="1:11" s="14" customFormat="1" ht="25.5">
      <c r="A79" s="251" t="s">
        <v>45</v>
      </c>
      <c r="B79" s="251" t="s">
        <v>97</v>
      </c>
      <c r="C79" s="261" t="s">
        <v>16</v>
      </c>
      <c r="D79" s="241">
        <v>178.9</v>
      </c>
      <c r="E79" s="20"/>
      <c r="F79" s="21"/>
      <c r="H79" s="36"/>
      <c r="K79" s="79"/>
    </row>
    <row r="80" spans="1:11" s="123" customFormat="1" ht="15">
      <c r="A80" s="251" t="s">
        <v>45</v>
      </c>
      <c r="B80" s="252" t="s">
        <v>98</v>
      </c>
      <c r="C80" s="261" t="s">
        <v>197</v>
      </c>
      <c r="D80" s="241">
        <v>6.6</v>
      </c>
      <c r="E80" s="121"/>
      <c r="F80" s="122"/>
      <c r="H80" s="124"/>
      <c r="K80" s="125"/>
    </row>
    <row r="81" spans="1:11" ht="15">
      <c r="A81" s="128"/>
      <c r="B81" s="189" t="s">
        <v>18</v>
      </c>
      <c r="C81" s="190" t="s">
        <v>17</v>
      </c>
      <c r="D81" s="93">
        <f>D82+D89+D92</f>
        <v>20307.3</v>
      </c>
      <c r="K81" s="73"/>
    </row>
    <row r="82" spans="1:11" ht="25.5">
      <c r="A82" s="209" t="s">
        <v>45</v>
      </c>
      <c r="B82" s="206" t="s">
        <v>157</v>
      </c>
      <c r="C82" s="210" t="s">
        <v>15</v>
      </c>
      <c r="D82" s="218">
        <f>SUM(D83:D88)</f>
        <v>15781.5</v>
      </c>
      <c r="K82" s="73"/>
    </row>
    <row r="83" spans="1:11" ht="61.5" customHeight="1">
      <c r="A83" s="135" t="s">
        <v>45</v>
      </c>
      <c r="B83" s="136" t="s">
        <v>235</v>
      </c>
      <c r="C83" s="137" t="s">
        <v>171</v>
      </c>
      <c r="D83" s="96">
        <v>2261.2</v>
      </c>
      <c r="K83" s="73"/>
    </row>
    <row r="84" spans="1:11" ht="47.25" customHeight="1">
      <c r="A84" s="135" t="s">
        <v>45</v>
      </c>
      <c r="B84" s="184" t="s">
        <v>239</v>
      </c>
      <c r="C84" s="87" t="s">
        <v>238</v>
      </c>
      <c r="D84" s="96">
        <v>554.7</v>
      </c>
      <c r="K84" s="73"/>
    </row>
    <row r="85" spans="1:11" ht="33.75" customHeight="1">
      <c r="A85" s="183" t="s">
        <v>45</v>
      </c>
      <c r="B85" s="181" t="s">
        <v>258</v>
      </c>
      <c r="C85" s="182" t="s">
        <v>257</v>
      </c>
      <c r="D85" s="97">
        <v>4230.5</v>
      </c>
      <c r="K85" s="73"/>
    </row>
    <row r="86" spans="1:11" ht="32.25" customHeight="1">
      <c r="A86" s="135" t="s">
        <v>45</v>
      </c>
      <c r="B86" s="136" t="s">
        <v>241</v>
      </c>
      <c r="C86" s="87" t="s">
        <v>240</v>
      </c>
      <c r="D86" s="97">
        <v>1543.7</v>
      </c>
      <c r="K86" s="73"/>
    </row>
    <row r="87" spans="1:11" ht="32.25" customHeight="1">
      <c r="A87" s="135" t="s">
        <v>45</v>
      </c>
      <c r="B87" s="138" t="s">
        <v>260</v>
      </c>
      <c r="C87" s="185" t="s">
        <v>259</v>
      </c>
      <c r="D87" s="97">
        <v>2056.4</v>
      </c>
      <c r="K87" s="73"/>
    </row>
    <row r="88" spans="1:11" ht="32.25" customHeight="1">
      <c r="A88" s="135" t="s">
        <v>45</v>
      </c>
      <c r="B88" s="136" t="s">
        <v>242</v>
      </c>
      <c r="C88" s="187" t="s">
        <v>243</v>
      </c>
      <c r="D88" s="96">
        <v>5135</v>
      </c>
      <c r="K88" s="73"/>
    </row>
    <row r="89" spans="1:11" ht="25.5">
      <c r="A89" s="219" t="s">
        <v>45</v>
      </c>
      <c r="B89" s="220" t="s">
        <v>159</v>
      </c>
      <c r="C89" s="221" t="s">
        <v>10</v>
      </c>
      <c r="D89" s="222">
        <f>D90+D91</f>
        <v>254.1</v>
      </c>
      <c r="K89" s="73"/>
    </row>
    <row r="90" spans="1:11" ht="25.5">
      <c r="A90" s="92" t="s">
        <v>45</v>
      </c>
      <c r="B90" s="89" t="s">
        <v>160</v>
      </c>
      <c r="C90" s="90" t="s">
        <v>12</v>
      </c>
      <c r="D90" s="96">
        <v>244.5</v>
      </c>
      <c r="K90" s="73"/>
    </row>
    <row r="91" spans="1:11" ht="38.25">
      <c r="A91" s="92" t="s">
        <v>45</v>
      </c>
      <c r="B91" s="138" t="s">
        <v>249</v>
      </c>
      <c r="C91" s="139" t="s">
        <v>248</v>
      </c>
      <c r="D91" s="96">
        <v>9.6</v>
      </c>
      <c r="K91" s="73"/>
    </row>
    <row r="92" spans="1:11" ht="15">
      <c r="A92" s="134" t="s">
        <v>45</v>
      </c>
      <c r="B92" s="91" t="s">
        <v>254</v>
      </c>
      <c r="C92" s="130" t="s">
        <v>180</v>
      </c>
      <c r="D92" s="93">
        <f>D93</f>
        <v>4271.7</v>
      </c>
      <c r="K92" s="73"/>
    </row>
    <row r="93" spans="1:11" ht="25.5">
      <c r="A93" s="202" t="s">
        <v>45</v>
      </c>
      <c r="B93" s="192" t="s">
        <v>255</v>
      </c>
      <c r="C93" s="193" t="s">
        <v>182</v>
      </c>
      <c r="D93" s="194">
        <v>4271.7</v>
      </c>
      <c r="K93" s="73"/>
    </row>
    <row r="94" spans="1:11" ht="15">
      <c r="A94" s="188" t="s">
        <v>232</v>
      </c>
      <c r="B94" s="328" t="s">
        <v>233</v>
      </c>
      <c r="C94" s="329"/>
      <c r="D94" s="93">
        <f>D95</f>
        <v>42.4</v>
      </c>
      <c r="K94" s="73"/>
    </row>
    <row r="95" spans="1:11" ht="15">
      <c r="A95" s="135"/>
      <c r="B95" s="189" t="s">
        <v>18</v>
      </c>
      <c r="C95" s="190" t="s">
        <v>17</v>
      </c>
      <c r="D95" s="93">
        <f>D96</f>
        <v>42.4</v>
      </c>
      <c r="K95" s="73"/>
    </row>
    <row r="96" spans="1:11" ht="25.5">
      <c r="A96" s="92" t="s">
        <v>232</v>
      </c>
      <c r="B96" s="89" t="s">
        <v>160</v>
      </c>
      <c r="C96" s="90" t="s">
        <v>12</v>
      </c>
      <c r="D96" s="96">
        <v>42.4</v>
      </c>
      <c r="K96" s="73"/>
    </row>
    <row r="97" spans="1:11" ht="15" customHeight="1">
      <c r="A97" s="265" t="s">
        <v>147</v>
      </c>
      <c r="B97" s="308" t="s">
        <v>154</v>
      </c>
      <c r="C97" s="309"/>
      <c r="D97" s="233">
        <f>D98</f>
        <v>7098.860000000001</v>
      </c>
      <c r="K97" s="73">
        <v>6592.494</v>
      </c>
    </row>
    <row r="98" spans="1:11" ht="15">
      <c r="A98" s="266"/>
      <c r="B98" s="267" t="s">
        <v>19</v>
      </c>
      <c r="C98" s="268" t="s">
        <v>5</v>
      </c>
      <c r="D98" s="269">
        <f>D99</f>
        <v>7098.860000000001</v>
      </c>
      <c r="K98" s="73"/>
    </row>
    <row r="99" spans="1:13" ht="25.5">
      <c r="A99" s="270" t="s">
        <v>147</v>
      </c>
      <c r="B99" s="246" t="s">
        <v>149</v>
      </c>
      <c r="C99" s="271" t="s">
        <v>141</v>
      </c>
      <c r="D99" s="241">
        <f>D100</f>
        <v>7098.860000000001</v>
      </c>
      <c r="K99" s="73"/>
      <c r="M99" s="85"/>
    </row>
    <row r="100" spans="1:11" ht="25.5">
      <c r="A100" s="270" t="s">
        <v>147</v>
      </c>
      <c r="B100" s="246" t="s">
        <v>148</v>
      </c>
      <c r="C100" s="271" t="s">
        <v>142</v>
      </c>
      <c r="D100" s="241">
        <f>D101+D102+D103+D104</f>
        <v>7098.860000000001</v>
      </c>
      <c r="K100" s="73"/>
    </row>
    <row r="101" spans="1:11" ht="51">
      <c r="A101" s="270" t="s">
        <v>147</v>
      </c>
      <c r="B101" s="272" t="s">
        <v>198</v>
      </c>
      <c r="C101" s="271" t="s">
        <v>143</v>
      </c>
      <c r="D101" s="241">
        <v>3213.49</v>
      </c>
      <c r="F101" s="55"/>
      <c r="K101" s="73"/>
    </row>
    <row r="102" spans="1:11" ht="51">
      <c r="A102" s="270" t="s">
        <v>147</v>
      </c>
      <c r="B102" s="272" t="s">
        <v>262</v>
      </c>
      <c r="C102" s="271" t="s">
        <v>144</v>
      </c>
      <c r="D102" s="241">
        <v>24.44</v>
      </c>
      <c r="F102" s="55"/>
      <c r="K102" s="73"/>
    </row>
    <row r="103" spans="1:13" ht="51">
      <c r="A103" s="270" t="s">
        <v>147</v>
      </c>
      <c r="B103" s="272" t="s">
        <v>263</v>
      </c>
      <c r="C103" s="271" t="s">
        <v>145</v>
      </c>
      <c r="D103" s="241">
        <v>4404.41</v>
      </c>
      <c r="F103" s="55"/>
      <c r="K103" s="73"/>
      <c r="M103" s="126"/>
    </row>
    <row r="104" spans="1:11" ht="51">
      <c r="A104" s="273" t="s">
        <v>147</v>
      </c>
      <c r="B104" s="274" t="s">
        <v>264</v>
      </c>
      <c r="C104" s="275" t="s">
        <v>146</v>
      </c>
      <c r="D104" s="276">
        <v>-543.48</v>
      </c>
      <c r="F104" s="55"/>
      <c r="K104" s="73"/>
    </row>
    <row r="105" spans="1:11" ht="15" customHeight="1" hidden="1">
      <c r="A105" s="171"/>
      <c r="B105" s="111"/>
      <c r="C105" s="172"/>
      <c r="D105" s="173"/>
      <c r="K105" s="73"/>
    </row>
    <row r="106" spans="1:11" ht="15" customHeight="1" hidden="1">
      <c r="A106" s="171"/>
      <c r="B106" s="111"/>
      <c r="C106" s="172"/>
      <c r="D106" s="170"/>
      <c r="K106" s="73"/>
    </row>
    <row r="107" spans="1:11" ht="15">
      <c r="A107" s="247" t="s">
        <v>151</v>
      </c>
      <c r="B107" s="334" t="s">
        <v>152</v>
      </c>
      <c r="C107" s="335"/>
      <c r="D107" s="277">
        <f>D108</f>
        <v>261.40000000000003</v>
      </c>
      <c r="K107" s="73">
        <v>284.95</v>
      </c>
    </row>
    <row r="108" spans="1:11" ht="15">
      <c r="A108" s="247"/>
      <c r="B108" s="235" t="s">
        <v>19</v>
      </c>
      <c r="C108" s="263" t="s">
        <v>5</v>
      </c>
      <c r="D108" s="277">
        <f>SUM(D109:D110)</f>
        <v>261.40000000000003</v>
      </c>
      <c r="K108" s="73"/>
    </row>
    <row r="109" spans="1:11" ht="66.75" customHeight="1">
      <c r="A109" s="278" t="s">
        <v>151</v>
      </c>
      <c r="B109" s="279" t="s">
        <v>265</v>
      </c>
      <c r="C109" s="280" t="s">
        <v>153</v>
      </c>
      <c r="D109" s="281">
        <v>261.1</v>
      </c>
      <c r="K109" s="73"/>
    </row>
    <row r="110" spans="1:11" ht="27.75" customHeight="1">
      <c r="A110" s="278" t="s">
        <v>151</v>
      </c>
      <c r="B110" s="251" t="s">
        <v>97</v>
      </c>
      <c r="C110" s="261" t="s">
        <v>16</v>
      </c>
      <c r="D110" s="281">
        <v>0.3</v>
      </c>
      <c r="K110" s="73"/>
    </row>
    <row r="111" spans="1:11" s="16" customFormat="1" ht="25.5" customHeight="1">
      <c r="A111" s="265" t="s">
        <v>25</v>
      </c>
      <c r="B111" s="332" t="s">
        <v>119</v>
      </c>
      <c r="C111" s="333"/>
      <c r="D111" s="233">
        <f>SUM(D112)</f>
        <v>1197.1</v>
      </c>
      <c r="E111" s="21">
        <v>495.3</v>
      </c>
      <c r="F111" s="21"/>
      <c r="H111" s="39"/>
      <c r="K111" s="80">
        <v>1034.3</v>
      </c>
    </row>
    <row r="112" spans="1:11" s="16" customFormat="1" ht="14.25">
      <c r="A112" s="234"/>
      <c r="B112" s="235" t="s">
        <v>19</v>
      </c>
      <c r="C112" s="263" t="s">
        <v>5</v>
      </c>
      <c r="D112" s="237">
        <f>SUM(D113:D118)</f>
        <v>1197.1</v>
      </c>
      <c r="E112" s="21"/>
      <c r="F112" s="21"/>
      <c r="H112" s="39"/>
      <c r="K112" s="80"/>
    </row>
    <row r="113" spans="1:11" s="16" customFormat="1" ht="25.5">
      <c r="A113" s="251" t="s">
        <v>25</v>
      </c>
      <c r="B113" s="252" t="s">
        <v>132</v>
      </c>
      <c r="C113" s="253" t="s">
        <v>131</v>
      </c>
      <c r="D113" s="241">
        <v>275</v>
      </c>
      <c r="E113" s="21"/>
      <c r="F113" s="21"/>
      <c r="H113" s="39"/>
      <c r="K113" s="80"/>
    </row>
    <row r="114" spans="1:11" s="16" customFormat="1" ht="24" customHeight="1" hidden="1">
      <c r="A114" s="251" t="s">
        <v>25</v>
      </c>
      <c r="B114" s="252" t="s">
        <v>79</v>
      </c>
      <c r="C114" s="240" t="s">
        <v>78</v>
      </c>
      <c r="D114" s="241"/>
      <c r="E114" s="21"/>
      <c r="F114" s="21"/>
      <c r="H114" s="39"/>
      <c r="K114" s="80"/>
    </row>
    <row r="115" spans="1:11" s="16" customFormat="1" ht="32.25" customHeight="1" hidden="1">
      <c r="A115" s="251" t="s">
        <v>25</v>
      </c>
      <c r="B115" s="252" t="s">
        <v>188</v>
      </c>
      <c r="C115" s="282" t="s">
        <v>193</v>
      </c>
      <c r="D115" s="241"/>
      <c r="E115" s="21"/>
      <c r="F115" s="21"/>
      <c r="H115" s="39"/>
      <c r="K115" s="80"/>
    </row>
    <row r="116" spans="1:11" s="16" customFormat="1" ht="32.25" customHeight="1">
      <c r="A116" s="251" t="s">
        <v>25</v>
      </c>
      <c r="B116" s="252" t="s">
        <v>99</v>
      </c>
      <c r="C116" s="283" t="s">
        <v>26</v>
      </c>
      <c r="D116" s="241">
        <v>881.8</v>
      </c>
      <c r="E116" s="21"/>
      <c r="F116" s="21"/>
      <c r="H116" s="39"/>
      <c r="K116" s="80"/>
    </row>
    <row r="117" spans="1:11" s="16" customFormat="1" ht="48">
      <c r="A117" s="251" t="s">
        <v>25</v>
      </c>
      <c r="B117" s="252" t="s">
        <v>95</v>
      </c>
      <c r="C117" s="240" t="s">
        <v>187</v>
      </c>
      <c r="D117" s="241">
        <v>27</v>
      </c>
      <c r="E117" s="21"/>
      <c r="F117" s="21"/>
      <c r="H117" s="39"/>
      <c r="K117" s="80"/>
    </row>
    <row r="118" spans="1:11" s="7" customFormat="1" ht="25.5">
      <c r="A118" s="284" t="s">
        <v>25</v>
      </c>
      <c r="B118" s="251" t="s">
        <v>97</v>
      </c>
      <c r="C118" s="261" t="s">
        <v>16</v>
      </c>
      <c r="D118" s="256">
        <v>13.3</v>
      </c>
      <c r="E118" s="8"/>
      <c r="F118" s="10"/>
      <c r="H118" s="38"/>
      <c r="K118" s="9"/>
    </row>
    <row r="119" spans="1:11" s="7" customFormat="1" ht="15" customHeight="1">
      <c r="A119" s="265" t="s">
        <v>199</v>
      </c>
      <c r="B119" s="308" t="s">
        <v>200</v>
      </c>
      <c r="C119" s="309"/>
      <c r="D119" s="233">
        <f>SUM(D120)</f>
        <v>15</v>
      </c>
      <c r="E119" s="8"/>
      <c r="F119" s="10"/>
      <c r="H119" s="38"/>
      <c r="K119" s="9"/>
    </row>
    <row r="120" spans="1:11" s="7" customFormat="1" ht="15">
      <c r="A120" s="234"/>
      <c r="B120" s="235" t="s">
        <v>19</v>
      </c>
      <c r="C120" s="263" t="s">
        <v>5</v>
      </c>
      <c r="D120" s="237">
        <f>D121</f>
        <v>15</v>
      </c>
      <c r="E120" s="8"/>
      <c r="F120" s="10"/>
      <c r="H120" s="38"/>
      <c r="K120" s="9"/>
    </row>
    <row r="121" spans="1:11" s="7" customFormat="1" ht="45" customHeight="1">
      <c r="A121" s="284" t="s">
        <v>199</v>
      </c>
      <c r="B121" s="284" t="s">
        <v>201</v>
      </c>
      <c r="C121" s="285" t="s">
        <v>202</v>
      </c>
      <c r="D121" s="256">
        <v>15</v>
      </c>
      <c r="E121" s="8"/>
      <c r="F121" s="10"/>
      <c r="H121" s="38"/>
      <c r="K121" s="9"/>
    </row>
    <row r="122" spans="1:11" s="13" customFormat="1" ht="18.75" customHeight="1">
      <c r="A122" s="265" t="s">
        <v>20</v>
      </c>
      <c r="B122" s="308" t="s">
        <v>120</v>
      </c>
      <c r="C122" s="309"/>
      <c r="D122" s="233">
        <f>SUM(D123+D135)</f>
        <v>25914.47</v>
      </c>
      <c r="E122" s="20">
        <v>5225</v>
      </c>
      <c r="F122" s="21"/>
      <c r="G122" s="14"/>
      <c r="H122" s="35"/>
      <c r="K122" s="78">
        <v>8636.5</v>
      </c>
    </row>
    <row r="123" spans="1:11" s="14" customFormat="1" ht="15">
      <c r="A123" s="234"/>
      <c r="B123" s="235" t="s">
        <v>19</v>
      </c>
      <c r="C123" s="263" t="s">
        <v>5</v>
      </c>
      <c r="D123" s="237">
        <f>D124+D125+D126+D127+D128+D129+D130+D132+D133+D134</f>
        <v>2986.1700000000005</v>
      </c>
      <c r="E123" s="20"/>
      <c r="F123" s="21"/>
      <c r="H123" s="36"/>
      <c r="K123" s="79"/>
    </row>
    <row r="124" spans="1:11" s="14" customFormat="1" ht="15">
      <c r="A124" s="251" t="s">
        <v>20</v>
      </c>
      <c r="B124" s="286" t="s">
        <v>203</v>
      </c>
      <c r="C124" s="287" t="s">
        <v>204</v>
      </c>
      <c r="D124" s="237">
        <v>45</v>
      </c>
      <c r="E124" s="20"/>
      <c r="F124" s="21"/>
      <c r="H124" s="36"/>
      <c r="K124" s="79"/>
    </row>
    <row r="125" spans="1:13" ht="54" customHeight="1">
      <c r="A125" s="251" t="s">
        <v>20</v>
      </c>
      <c r="B125" s="252" t="s">
        <v>205</v>
      </c>
      <c r="C125" s="288" t="s">
        <v>206</v>
      </c>
      <c r="D125" s="241">
        <v>1554.7</v>
      </c>
      <c r="E125" s="70">
        <v>1803.04</v>
      </c>
      <c r="K125" s="73"/>
      <c r="M125" s="126"/>
    </row>
    <row r="126" spans="1:11" ht="51.75">
      <c r="A126" s="251" t="s">
        <v>20</v>
      </c>
      <c r="B126" s="252" t="s">
        <v>56</v>
      </c>
      <c r="C126" s="289" t="s">
        <v>55</v>
      </c>
      <c r="D126" s="241">
        <v>156.52</v>
      </c>
      <c r="E126" s="70">
        <v>16.63</v>
      </c>
      <c r="K126" s="73"/>
    </row>
    <row r="127" spans="1:11" ht="38.25">
      <c r="A127" s="251" t="s">
        <v>20</v>
      </c>
      <c r="B127" s="252" t="s">
        <v>100</v>
      </c>
      <c r="C127" s="283" t="s">
        <v>21</v>
      </c>
      <c r="D127" s="241">
        <v>435.87</v>
      </c>
      <c r="E127" s="70">
        <v>688.41</v>
      </c>
      <c r="K127" s="73"/>
    </row>
    <row r="128" spans="1:11" ht="52.5" customHeight="1">
      <c r="A128" s="251" t="s">
        <v>20</v>
      </c>
      <c r="B128" s="252" t="s">
        <v>81</v>
      </c>
      <c r="C128" s="261" t="s">
        <v>80</v>
      </c>
      <c r="D128" s="241">
        <v>41</v>
      </c>
      <c r="E128" s="70"/>
      <c r="K128" s="73"/>
    </row>
    <row r="129" spans="1:13" ht="39.75" customHeight="1">
      <c r="A129" s="251" t="s">
        <v>20</v>
      </c>
      <c r="B129" s="252" t="s">
        <v>207</v>
      </c>
      <c r="C129" s="283" t="s">
        <v>208</v>
      </c>
      <c r="D129" s="241">
        <v>168.7</v>
      </c>
      <c r="E129" s="70">
        <v>466.57</v>
      </c>
      <c r="K129" s="73"/>
      <c r="M129" s="126"/>
    </row>
    <row r="130" spans="1:22" ht="47.25" customHeight="1">
      <c r="A130" s="251" t="s">
        <v>20</v>
      </c>
      <c r="B130" s="252" t="s">
        <v>210</v>
      </c>
      <c r="C130" s="283" t="s">
        <v>209</v>
      </c>
      <c r="D130" s="241">
        <v>339.34</v>
      </c>
      <c r="E130" s="70"/>
      <c r="K130" s="73"/>
      <c r="V130" s="2">
        <v>1</v>
      </c>
    </row>
    <row r="131" spans="1:11" ht="27.75" customHeight="1">
      <c r="A131" s="251" t="s">
        <v>20</v>
      </c>
      <c r="B131" s="252" t="s">
        <v>266</v>
      </c>
      <c r="C131" s="283" t="s">
        <v>267</v>
      </c>
      <c r="D131" s="256">
        <v>0.2</v>
      </c>
      <c r="E131" s="70"/>
      <c r="K131" s="73"/>
    </row>
    <row r="132" spans="1:11" ht="19.5" customHeight="1">
      <c r="A132" s="284" t="s">
        <v>20</v>
      </c>
      <c r="B132" s="252" t="s">
        <v>97</v>
      </c>
      <c r="C132" s="288" t="s">
        <v>190</v>
      </c>
      <c r="D132" s="256">
        <v>233.4</v>
      </c>
      <c r="E132" s="70"/>
      <c r="K132" s="73"/>
    </row>
    <row r="133" spans="1:11" ht="17.25" customHeight="1">
      <c r="A133" s="284" t="s">
        <v>20</v>
      </c>
      <c r="B133" s="252" t="s">
        <v>98</v>
      </c>
      <c r="C133" s="261" t="s">
        <v>197</v>
      </c>
      <c r="D133" s="258">
        <v>1.51</v>
      </c>
      <c r="E133" s="70"/>
      <c r="K133" s="73"/>
    </row>
    <row r="134" spans="1:11" ht="17.25" customHeight="1">
      <c r="A134" s="284" t="s">
        <v>20</v>
      </c>
      <c r="B134" s="254" t="s">
        <v>128</v>
      </c>
      <c r="C134" s="290" t="s">
        <v>211</v>
      </c>
      <c r="D134" s="258">
        <v>10.13</v>
      </c>
      <c r="E134" s="70"/>
      <c r="K134" s="73"/>
    </row>
    <row r="135" spans="1:11" ht="33.75" customHeight="1">
      <c r="A135" s="188" t="s">
        <v>20</v>
      </c>
      <c r="B135" s="223" t="s">
        <v>245</v>
      </c>
      <c r="C135" s="217" t="s">
        <v>10</v>
      </c>
      <c r="D135" s="93">
        <f>D136+D137</f>
        <v>22928.3</v>
      </c>
      <c r="E135" s="70"/>
      <c r="K135" s="73"/>
    </row>
    <row r="136" spans="1:11" ht="45" customHeight="1">
      <c r="A136" s="227" t="s">
        <v>20</v>
      </c>
      <c r="B136" s="228" t="s">
        <v>247</v>
      </c>
      <c r="C136" s="87" t="s">
        <v>246</v>
      </c>
      <c r="D136" s="96">
        <v>6064.7</v>
      </c>
      <c r="E136" s="70"/>
      <c r="K136" s="73"/>
    </row>
    <row r="137" spans="1:11" ht="23.25" customHeight="1">
      <c r="A137" s="224" t="s">
        <v>20</v>
      </c>
      <c r="B137" s="225" t="s">
        <v>162</v>
      </c>
      <c r="C137" s="226" t="s">
        <v>13</v>
      </c>
      <c r="D137" s="97">
        <v>16863.6</v>
      </c>
      <c r="E137" s="70"/>
      <c r="K137" s="73"/>
    </row>
    <row r="138" spans="1:11" ht="15" customHeight="1">
      <c r="A138" s="265" t="s">
        <v>189</v>
      </c>
      <c r="B138" s="308" t="s">
        <v>194</v>
      </c>
      <c r="C138" s="309"/>
      <c r="D138" s="233">
        <f>SUM(D139)</f>
        <v>18.9</v>
      </c>
      <c r="E138" s="70"/>
      <c r="K138" s="73"/>
    </row>
    <row r="139" spans="1:11" ht="15">
      <c r="A139" s="234"/>
      <c r="B139" s="235" t="s">
        <v>19</v>
      </c>
      <c r="C139" s="263" t="s">
        <v>5</v>
      </c>
      <c r="D139" s="237">
        <f>SUM(D140)</f>
        <v>18.9</v>
      </c>
      <c r="E139" s="70"/>
      <c r="K139" s="73"/>
    </row>
    <row r="140" spans="1:11" ht="27.75" customHeight="1">
      <c r="A140" s="251" t="s">
        <v>189</v>
      </c>
      <c r="B140" s="252" t="s">
        <v>97</v>
      </c>
      <c r="C140" s="288" t="s">
        <v>190</v>
      </c>
      <c r="D140" s="241">
        <v>18.9</v>
      </c>
      <c r="E140" s="70"/>
      <c r="K140" s="73"/>
    </row>
    <row r="141" spans="1:11" s="16" customFormat="1" ht="25.5" customHeight="1">
      <c r="A141" s="265" t="s">
        <v>27</v>
      </c>
      <c r="B141" s="332" t="s">
        <v>115</v>
      </c>
      <c r="C141" s="333"/>
      <c r="D141" s="233">
        <f>SUM(D143+D149+D156+D162)</f>
        <v>147488.46</v>
      </c>
      <c r="E141" s="21">
        <v>82345.9</v>
      </c>
      <c r="F141" s="17"/>
      <c r="H141" s="39"/>
      <c r="K141" s="80">
        <v>125063.88</v>
      </c>
    </row>
    <row r="142" spans="1:11" s="16" customFormat="1" ht="14.25">
      <c r="A142" s="291"/>
      <c r="B142" s="249" t="s">
        <v>19</v>
      </c>
      <c r="C142" s="292" t="s">
        <v>5</v>
      </c>
      <c r="D142" s="237">
        <f>D143+D149+D156+D162</f>
        <v>147488.46</v>
      </c>
      <c r="E142" s="21"/>
      <c r="F142" s="17"/>
      <c r="H142" s="39"/>
      <c r="K142" s="80"/>
    </row>
    <row r="143" spans="1:11" s="7" customFormat="1" ht="15">
      <c r="A143" s="251" t="s">
        <v>27</v>
      </c>
      <c r="B143" s="252" t="s">
        <v>135</v>
      </c>
      <c r="C143" s="253" t="s">
        <v>32</v>
      </c>
      <c r="D143" s="241">
        <f>SUM(D144:K148)</f>
        <v>124234.44</v>
      </c>
      <c r="E143" s="8"/>
      <c r="F143" s="10"/>
      <c r="G143" s="24"/>
      <c r="H143" s="38"/>
      <c r="K143" s="9"/>
    </row>
    <row r="144" spans="1:13" s="7" customFormat="1" ht="51">
      <c r="A144" s="251" t="s">
        <v>27</v>
      </c>
      <c r="B144" s="252" t="s">
        <v>86</v>
      </c>
      <c r="C144" s="261" t="s">
        <v>82</v>
      </c>
      <c r="D144" s="241">
        <v>121758.49</v>
      </c>
      <c r="E144" s="8"/>
      <c r="F144" s="10"/>
      <c r="H144" s="38"/>
      <c r="K144" s="9"/>
      <c r="M144" s="59"/>
    </row>
    <row r="145" spans="1:11" s="7" customFormat="1" ht="66" customHeight="1">
      <c r="A145" s="251" t="s">
        <v>27</v>
      </c>
      <c r="B145" s="252" t="s">
        <v>87</v>
      </c>
      <c r="C145" s="261" t="s">
        <v>83</v>
      </c>
      <c r="D145" s="241">
        <v>483.15</v>
      </c>
      <c r="E145" s="8"/>
      <c r="F145" s="10"/>
      <c r="H145" s="38"/>
      <c r="K145" s="9"/>
    </row>
    <row r="146" spans="1:11" s="7" customFormat="1" ht="25.5">
      <c r="A146" s="251" t="s">
        <v>27</v>
      </c>
      <c r="B146" s="252" t="s">
        <v>88</v>
      </c>
      <c r="C146" s="261" t="s">
        <v>84</v>
      </c>
      <c r="D146" s="293">
        <v>1407.5</v>
      </c>
      <c r="E146" s="8"/>
      <c r="F146" s="10"/>
      <c r="H146" s="38"/>
      <c r="K146" s="9"/>
    </row>
    <row r="147" spans="1:11" s="7" customFormat="1" ht="63.75">
      <c r="A147" s="251" t="s">
        <v>27</v>
      </c>
      <c r="B147" s="252" t="s">
        <v>89</v>
      </c>
      <c r="C147" s="261" t="s">
        <v>85</v>
      </c>
      <c r="D147" s="241">
        <v>585.3</v>
      </c>
      <c r="E147" s="8"/>
      <c r="F147" s="10"/>
      <c r="H147" s="38"/>
      <c r="K147" s="9"/>
    </row>
    <row r="148" spans="1:11" s="7" customFormat="1" ht="42.75" customHeight="1" hidden="1">
      <c r="A148" s="251" t="s">
        <v>27</v>
      </c>
      <c r="B148" s="252" t="s">
        <v>212</v>
      </c>
      <c r="C148" s="261" t="s">
        <v>213</v>
      </c>
      <c r="D148" s="241">
        <v>0</v>
      </c>
      <c r="E148" s="8"/>
      <c r="F148" s="10"/>
      <c r="H148" s="38"/>
      <c r="K148" s="9"/>
    </row>
    <row r="149" spans="1:11" s="7" customFormat="1" ht="15">
      <c r="A149" s="251" t="s">
        <v>27</v>
      </c>
      <c r="B149" s="252" t="s">
        <v>41</v>
      </c>
      <c r="C149" s="253" t="s">
        <v>28</v>
      </c>
      <c r="D149" s="241">
        <f>SUM(D150:D155)</f>
        <v>18458.92</v>
      </c>
      <c r="E149" s="70" t="e">
        <f>E150+#REF!+E155</f>
        <v>#REF!</v>
      </c>
      <c r="F149" s="10"/>
      <c r="H149" s="38"/>
      <c r="K149" s="9"/>
    </row>
    <row r="150" spans="1:11" s="7" customFormat="1" ht="15">
      <c r="A150" s="251" t="s">
        <v>27</v>
      </c>
      <c r="B150" s="252" t="s">
        <v>101</v>
      </c>
      <c r="C150" s="261" t="s">
        <v>29</v>
      </c>
      <c r="D150" s="241">
        <v>18437.2</v>
      </c>
      <c r="E150" s="71">
        <v>12113.29</v>
      </c>
      <c r="F150" s="10"/>
      <c r="H150" s="38"/>
      <c r="K150" s="9"/>
    </row>
    <row r="151" spans="1:11" s="7" customFormat="1" ht="25.5">
      <c r="A151" s="251" t="s">
        <v>27</v>
      </c>
      <c r="B151" s="252" t="s">
        <v>268</v>
      </c>
      <c r="C151" s="261" t="s">
        <v>269</v>
      </c>
      <c r="D151" s="241">
        <v>-147.08</v>
      </c>
      <c r="E151" s="71"/>
      <c r="F151" s="10"/>
      <c r="H151" s="38"/>
      <c r="K151" s="9"/>
    </row>
    <row r="152" spans="1:11" s="7" customFormat="1" ht="15" customHeight="1">
      <c r="A152" s="251" t="s">
        <v>27</v>
      </c>
      <c r="B152" s="252" t="s">
        <v>65</v>
      </c>
      <c r="C152" s="261" t="s">
        <v>51</v>
      </c>
      <c r="D152" s="241">
        <v>75</v>
      </c>
      <c r="E152" s="8"/>
      <c r="F152" s="10"/>
      <c r="H152" s="38"/>
      <c r="K152" s="9"/>
    </row>
    <row r="153" spans="1:11" s="7" customFormat="1" ht="23.25" customHeight="1" hidden="1">
      <c r="A153" s="251" t="s">
        <v>27</v>
      </c>
      <c r="B153" s="252" t="s">
        <v>59</v>
      </c>
      <c r="C153" s="261" t="s">
        <v>58</v>
      </c>
      <c r="D153" s="241"/>
      <c r="E153" s="8"/>
      <c r="F153" s="10"/>
      <c r="H153" s="38"/>
      <c r="K153" s="9"/>
    </row>
    <row r="154" spans="1:11" s="7" customFormat="1" ht="23.25" customHeight="1" hidden="1">
      <c r="A154" s="251" t="s">
        <v>27</v>
      </c>
      <c r="B154" s="252" t="s">
        <v>65</v>
      </c>
      <c r="C154" s="261" t="s">
        <v>191</v>
      </c>
      <c r="D154" s="241">
        <v>0</v>
      </c>
      <c r="E154" s="8"/>
      <c r="F154" s="10"/>
      <c r="H154" s="38"/>
      <c r="K154" s="9"/>
    </row>
    <row r="155" spans="1:11" s="7" customFormat="1" ht="25.5" customHeight="1">
      <c r="A155" s="251" t="s">
        <v>27</v>
      </c>
      <c r="B155" s="252" t="s">
        <v>125</v>
      </c>
      <c r="C155" s="261" t="s">
        <v>124</v>
      </c>
      <c r="D155" s="241">
        <v>93.8</v>
      </c>
      <c r="E155" s="71">
        <v>14.75</v>
      </c>
      <c r="F155" s="10"/>
      <c r="H155" s="38"/>
      <c r="K155" s="9"/>
    </row>
    <row r="156" spans="1:11" s="7" customFormat="1" ht="15">
      <c r="A156" s="251" t="s">
        <v>27</v>
      </c>
      <c r="B156" s="252" t="s">
        <v>42</v>
      </c>
      <c r="C156" s="253" t="s">
        <v>30</v>
      </c>
      <c r="D156" s="241">
        <f>SUM(D157:D157)</f>
        <v>4627.5</v>
      </c>
      <c r="E156" s="8"/>
      <c r="F156" s="10"/>
      <c r="H156" s="38"/>
      <c r="K156" s="9"/>
    </row>
    <row r="157" spans="1:11" s="7" customFormat="1" ht="27" customHeight="1">
      <c r="A157" s="251" t="s">
        <v>27</v>
      </c>
      <c r="B157" s="252" t="s">
        <v>102</v>
      </c>
      <c r="C157" s="253" t="s">
        <v>31</v>
      </c>
      <c r="D157" s="241">
        <v>4627.5</v>
      </c>
      <c r="E157" s="8"/>
      <c r="F157" s="10"/>
      <c r="H157" s="38"/>
      <c r="K157" s="9">
        <v>3549.151</v>
      </c>
    </row>
    <row r="158" spans="1:11" s="7" customFormat="1" ht="27" customHeight="1">
      <c r="A158" s="251" t="s">
        <v>27</v>
      </c>
      <c r="B158" s="252" t="s">
        <v>270</v>
      </c>
      <c r="C158" s="253" t="s">
        <v>271</v>
      </c>
      <c r="D158" s="241">
        <f>0.09</f>
        <v>0.09</v>
      </c>
      <c r="E158" s="8"/>
      <c r="F158" s="10"/>
      <c r="H158" s="38"/>
      <c r="K158" s="9"/>
    </row>
    <row r="159" spans="1:11" s="7" customFormat="1" ht="21.75" customHeight="1" hidden="1">
      <c r="A159" s="251" t="s">
        <v>27</v>
      </c>
      <c r="B159" s="252" t="s">
        <v>109</v>
      </c>
      <c r="C159" s="261" t="s">
        <v>108</v>
      </c>
      <c r="D159" s="241"/>
      <c r="E159" s="8"/>
      <c r="F159" s="10"/>
      <c r="H159" s="38"/>
      <c r="K159" s="9"/>
    </row>
    <row r="160" spans="1:11" s="7" customFormat="1" ht="34.5" customHeight="1" hidden="1">
      <c r="A160" s="251" t="s">
        <v>27</v>
      </c>
      <c r="B160" s="252" t="s">
        <v>66</v>
      </c>
      <c r="C160" s="261" t="s">
        <v>63</v>
      </c>
      <c r="D160" s="241"/>
      <c r="E160" s="8"/>
      <c r="F160" s="10"/>
      <c r="H160" s="38"/>
      <c r="K160" s="9"/>
    </row>
    <row r="161" spans="1:11" s="7" customFormat="1" ht="24.75" customHeight="1" hidden="1">
      <c r="A161" s="251" t="s">
        <v>27</v>
      </c>
      <c r="B161" s="252" t="s">
        <v>113</v>
      </c>
      <c r="C161" s="261" t="s">
        <v>112</v>
      </c>
      <c r="D161" s="241"/>
      <c r="E161" s="8"/>
      <c r="F161" s="10"/>
      <c r="H161" s="38"/>
      <c r="K161" s="9"/>
    </row>
    <row r="162" spans="1:11" s="7" customFormat="1" ht="15">
      <c r="A162" s="251" t="s">
        <v>27</v>
      </c>
      <c r="B162" s="252" t="s">
        <v>43</v>
      </c>
      <c r="C162" s="253" t="s">
        <v>33</v>
      </c>
      <c r="D162" s="241">
        <f>SUM(D163:D167)</f>
        <v>167.6</v>
      </c>
      <c r="E162" s="8"/>
      <c r="F162" s="10"/>
      <c r="H162" s="38"/>
      <c r="K162" s="9"/>
    </row>
    <row r="163" spans="1:11" s="7" customFormat="1" ht="41.25" customHeight="1">
      <c r="A163" s="251" t="s">
        <v>27</v>
      </c>
      <c r="B163" s="252" t="s">
        <v>103</v>
      </c>
      <c r="C163" s="253" t="s">
        <v>34</v>
      </c>
      <c r="D163" s="241">
        <v>94.1</v>
      </c>
      <c r="E163" s="8"/>
      <c r="F163" s="10"/>
      <c r="H163" s="38"/>
      <c r="K163" s="9"/>
    </row>
    <row r="164" spans="1:11" s="7" customFormat="1" ht="38.25">
      <c r="A164" s="251" t="s">
        <v>27</v>
      </c>
      <c r="B164" s="252" t="s">
        <v>104</v>
      </c>
      <c r="C164" s="253" t="s">
        <v>35</v>
      </c>
      <c r="D164" s="241">
        <v>17.5</v>
      </c>
      <c r="E164" s="8"/>
      <c r="F164" s="10"/>
      <c r="H164" s="38"/>
      <c r="K164" s="9"/>
    </row>
    <row r="165" spans="1:11" s="7" customFormat="1" ht="38.25">
      <c r="A165" s="251" t="s">
        <v>27</v>
      </c>
      <c r="B165" s="252" t="s">
        <v>272</v>
      </c>
      <c r="C165" s="253" t="s">
        <v>273</v>
      </c>
      <c r="D165" s="241">
        <v>4</v>
      </c>
      <c r="E165" s="8"/>
      <c r="F165" s="10"/>
      <c r="H165" s="38"/>
      <c r="K165" s="9"/>
    </row>
    <row r="166" spans="1:11" s="7" customFormat="1" ht="38.25">
      <c r="A166" s="251" t="s">
        <v>27</v>
      </c>
      <c r="B166" s="252" t="s">
        <v>95</v>
      </c>
      <c r="C166" s="253" t="s">
        <v>94</v>
      </c>
      <c r="D166" s="241">
        <v>52</v>
      </c>
      <c r="E166" s="8"/>
      <c r="F166" s="10"/>
      <c r="H166" s="38"/>
      <c r="K166" s="9"/>
    </row>
    <row r="167" spans="1:11" ht="25.5" customHeight="1" hidden="1">
      <c r="A167" s="157" t="s">
        <v>27</v>
      </c>
      <c r="B167" s="157" t="s">
        <v>97</v>
      </c>
      <c r="C167" s="176" t="s">
        <v>16</v>
      </c>
      <c r="D167" s="146"/>
      <c r="K167" s="73"/>
    </row>
    <row r="168" spans="1:11" ht="12.75" customHeight="1">
      <c r="A168" s="232" t="s">
        <v>36</v>
      </c>
      <c r="B168" s="318" t="s">
        <v>92</v>
      </c>
      <c r="C168" s="319"/>
      <c r="D168" s="233">
        <f>SUM(D169)</f>
        <v>1632.3000000000002</v>
      </c>
      <c r="E168" s="8">
        <v>735.9</v>
      </c>
      <c r="K168" s="73">
        <v>1162.378</v>
      </c>
    </row>
    <row r="169" spans="1:11" ht="15">
      <c r="A169" s="248"/>
      <c r="B169" s="249" t="s">
        <v>19</v>
      </c>
      <c r="C169" s="263" t="s">
        <v>5</v>
      </c>
      <c r="D169" s="237">
        <f>SUM(D170:D177)</f>
        <v>1632.3000000000002</v>
      </c>
      <c r="K169" s="73"/>
    </row>
    <row r="170" spans="1:11" ht="38.25">
      <c r="A170" s="251" t="s">
        <v>36</v>
      </c>
      <c r="B170" s="252" t="s">
        <v>130</v>
      </c>
      <c r="C170" s="253" t="s">
        <v>129</v>
      </c>
      <c r="D170" s="241">
        <v>432.7</v>
      </c>
      <c r="K170" s="73"/>
    </row>
    <row r="171" spans="1:11" ht="25.5" customHeight="1" hidden="1">
      <c r="A171" s="251" t="s">
        <v>36</v>
      </c>
      <c r="B171" s="252" t="s">
        <v>132</v>
      </c>
      <c r="C171" s="253" t="s">
        <v>131</v>
      </c>
      <c r="D171" s="241"/>
      <c r="K171" s="73"/>
    </row>
    <row r="172" spans="1:11" ht="25.5" customHeight="1" hidden="1">
      <c r="A172" s="251" t="s">
        <v>36</v>
      </c>
      <c r="B172" s="252" t="s">
        <v>132</v>
      </c>
      <c r="C172" s="253" t="s">
        <v>131</v>
      </c>
      <c r="D172" s="241">
        <v>0</v>
      </c>
      <c r="K172" s="73"/>
    </row>
    <row r="173" spans="1:11" ht="41.25" customHeight="1">
      <c r="A173" s="251" t="s">
        <v>36</v>
      </c>
      <c r="B173" s="295" t="s">
        <v>165</v>
      </c>
      <c r="C173" s="253" t="s">
        <v>166</v>
      </c>
      <c r="D173" s="241">
        <v>399.5</v>
      </c>
      <c r="K173" s="73"/>
    </row>
    <row r="174" spans="1:11" ht="38.25">
      <c r="A174" s="251" t="s">
        <v>36</v>
      </c>
      <c r="B174" s="252" t="s">
        <v>99</v>
      </c>
      <c r="C174" s="283" t="s">
        <v>26</v>
      </c>
      <c r="D174" s="241">
        <v>6</v>
      </c>
      <c r="K174" s="73"/>
    </row>
    <row r="175" spans="1:11" ht="25.5" customHeight="1" hidden="1">
      <c r="A175" s="251" t="s">
        <v>36</v>
      </c>
      <c r="B175" s="252" t="s">
        <v>134</v>
      </c>
      <c r="C175" s="253" t="s">
        <v>133</v>
      </c>
      <c r="D175" s="241">
        <v>0</v>
      </c>
      <c r="K175" s="73"/>
    </row>
    <row r="176" spans="1:11" ht="38.25">
      <c r="A176" s="251" t="s">
        <v>36</v>
      </c>
      <c r="B176" s="252" t="s">
        <v>95</v>
      </c>
      <c r="C176" s="253" t="s">
        <v>94</v>
      </c>
      <c r="D176" s="241">
        <v>156.2</v>
      </c>
      <c r="K176" s="73"/>
    </row>
    <row r="177" spans="1:11" ht="25.5">
      <c r="A177" s="257" t="s">
        <v>36</v>
      </c>
      <c r="B177" s="257" t="s">
        <v>97</v>
      </c>
      <c r="C177" s="294" t="s">
        <v>16</v>
      </c>
      <c r="D177" s="244">
        <v>637.9</v>
      </c>
      <c r="K177" s="73"/>
    </row>
    <row r="178" spans="1:11" ht="15" customHeight="1" hidden="1">
      <c r="A178" s="140" t="s">
        <v>38</v>
      </c>
      <c r="B178" s="312" t="s">
        <v>47</v>
      </c>
      <c r="C178" s="313"/>
      <c r="D178" s="141">
        <f>SUM(D179)</f>
        <v>0</v>
      </c>
      <c r="E178" s="8">
        <v>15.5</v>
      </c>
      <c r="K178" s="73"/>
    </row>
    <row r="179" spans="1:11" ht="15" customHeight="1" hidden="1">
      <c r="A179" s="150"/>
      <c r="B179" s="151" t="s">
        <v>19</v>
      </c>
      <c r="C179" s="178" t="s">
        <v>5</v>
      </c>
      <c r="D179" s="142">
        <f>SUM(D180:D181)</f>
        <v>0</v>
      </c>
      <c r="K179" s="73"/>
    </row>
    <row r="180" spans="1:11" ht="38.25" customHeight="1" hidden="1">
      <c r="A180" s="152" t="s">
        <v>38</v>
      </c>
      <c r="B180" s="153" t="s">
        <v>95</v>
      </c>
      <c r="C180" s="154" t="s">
        <v>94</v>
      </c>
      <c r="D180" s="57"/>
      <c r="K180" s="73"/>
    </row>
    <row r="181" spans="1:11" ht="25.5" customHeight="1" hidden="1">
      <c r="A181" s="157" t="s">
        <v>38</v>
      </c>
      <c r="B181" s="157" t="s">
        <v>97</v>
      </c>
      <c r="C181" s="176" t="s">
        <v>16</v>
      </c>
      <c r="D181" s="146"/>
      <c r="K181" s="73"/>
    </row>
    <row r="182" spans="1:11" s="4" customFormat="1" ht="14.25" customHeight="1" hidden="1">
      <c r="A182" s="159" t="s">
        <v>52</v>
      </c>
      <c r="B182" s="316" t="s">
        <v>57</v>
      </c>
      <c r="C182" s="317"/>
      <c r="D182" s="141">
        <f>SUM(D183)</f>
        <v>0</v>
      </c>
      <c r="E182" s="10"/>
      <c r="F182" s="10"/>
      <c r="G182" s="6"/>
      <c r="H182" s="33"/>
      <c r="K182" s="75"/>
    </row>
    <row r="183" spans="1:11" s="6" customFormat="1" ht="14.25" customHeight="1" hidden="1">
      <c r="A183" s="150"/>
      <c r="B183" s="151" t="s">
        <v>19</v>
      </c>
      <c r="C183" s="178" t="s">
        <v>5</v>
      </c>
      <c r="D183" s="142">
        <f>SUM(D184:D185)</f>
        <v>0</v>
      </c>
      <c r="E183" s="10"/>
      <c r="F183" s="10"/>
      <c r="H183" s="34"/>
      <c r="K183" s="76"/>
    </row>
    <row r="184" spans="1:11" s="6" customFormat="1" ht="14.25" customHeight="1" hidden="1">
      <c r="A184" s="157" t="s">
        <v>52</v>
      </c>
      <c r="B184" s="177" t="s">
        <v>105</v>
      </c>
      <c r="C184" s="174" t="s">
        <v>53</v>
      </c>
      <c r="D184" s="57"/>
      <c r="E184" s="8"/>
      <c r="F184" s="10"/>
      <c r="H184" s="34"/>
      <c r="K184" s="76"/>
    </row>
    <row r="185" spans="1:11" s="6" customFormat="1" ht="38.25" customHeight="1" hidden="1">
      <c r="A185" s="157" t="s">
        <v>52</v>
      </c>
      <c r="B185" s="153" t="s">
        <v>95</v>
      </c>
      <c r="C185" s="175" t="s">
        <v>123</v>
      </c>
      <c r="D185" s="173"/>
      <c r="E185" s="8"/>
      <c r="F185" s="10"/>
      <c r="H185" s="34"/>
      <c r="K185" s="76"/>
    </row>
    <row r="186" spans="1:11" s="4" customFormat="1" ht="14.25" customHeight="1" hidden="1">
      <c r="A186" s="140" t="s">
        <v>39</v>
      </c>
      <c r="B186" s="312" t="s">
        <v>122</v>
      </c>
      <c r="C186" s="313"/>
      <c r="D186" s="141">
        <f>SUM(D187)</f>
        <v>0</v>
      </c>
      <c r="E186" s="10"/>
      <c r="F186" s="10"/>
      <c r="G186" s="6"/>
      <c r="H186" s="33"/>
      <c r="K186" s="75"/>
    </row>
    <row r="187" spans="1:11" s="6" customFormat="1" ht="14.25" customHeight="1" hidden="1">
      <c r="A187" s="150"/>
      <c r="B187" s="151" t="s">
        <v>19</v>
      </c>
      <c r="C187" s="160" t="s">
        <v>5</v>
      </c>
      <c r="D187" s="142">
        <f>SUM(D188)</f>
        <v>0</v>
      </c>
      <c r="E187" s="10"/>
      <c r="F187" s="10"/>
      <c r="H187" s="34"/>
      <c r="K187" s="76"/>
    </row>
    <row r="188" spans="1:11" s="6" customFormat="1" ht="38.25" customHeight="1" hidden="1">
      <c r="A188" s="157" t="s">
        <v>39</v>
      </c>
      <c r="B188" s="155" t="s">
        <v>60</v>
      </c>
      <c r="C188" s="156" t="s">
        <v>37</v>
      </c>
      <c r="D188" s="146"/>
      <c r="E188" s="10"/>
      <c r="F188" s="10"/>
      <c r="H188" s="34"/>
      <c r="K188" s="76"/>
    </row>
    <row r="189" spans="1:11" s="6" customFormat="1" ht="14.25">
      <c r="A189" s="232" t="s">
        <v>214</v>
      </c>
      <c r="B189" s="318"/>
      <c r="C189" s="319"/>
      <c r="D189" s="233">
        <f>SUM(D190)</f>
        <v>3.5</v>
      </c>
      <c r="E189" s="10"/>
      <c r="F189" s="10"/>
      <c r="H189" s="34"/>
      <c r="K189" s="76"/>
    </row>
    <row r="190" spans="1:11" s="6" customFormat="1" ht="14.25">
      <c r="A190" s="248"/>
      <c r="B190" s="249" t="s">
        <v>19</v>
      </c>
      <c r="C190" s="263" t="s">
        <v>5</v>
      </c>
      <c r="D190" s="237">
        <f>SUM(D191)</f>
        <v>3.5</v>
      </c>
      <c r="E190" s="10"/>
      <c r="F190" s="10"/>
      <c r="H190" s="34"/>
      <c r="K190" s="76"/>
    </row>
    <row r="191" spans="1:11" s="6" customFormat="1" ht="29.25" customHeight="1">
      <c r="A191" s="251" t="s">
        <v>214</v>
      </c>
      <c r="B191" s="252" t="s">
        <v>99</v>
      </c>
      <c r="C191" s="283" t="s">
        <v>26</v>
      </c>
      <c r="D191" s="241">
        <v>3.5</v>
      </c>
      <c r="E191" s="10"/>
      <c r="F191" s="10"/>
      <c r="H191" s="34"/>
      <c r="K191" s="76"/>
    </row>
    <row r="192" spans="1:11" s="6" customFormat="1" ht="14.25">
      <c r="A192" s="232" t="s">
        <v>39</v>
      </c>
      <c r="B192" s="318" t="s">
        <v>192</v>
      </c>
      <c r="C192" s="319"/>
      <c r="D192" s="233">
        <f>SUM(D193)</f>
        <v>7.2</v>
      </c>
      <c r="E192" s="10"/>
      <c r="F192" s="10"/>
      <c r="H192" s="34"/>
      <c r="K192" s="76"/>
    </row>
    <row r="193" spans="1:11" s="6" customFormat="1" ht="14.25">
      <c r="A193" s="248"/>
      <c r="B193" s="249" t="s">
        <v>19</v>
      </c>
      <c r="C193" s="263" t="s">
        <v>5</v>
      </c>
      <c r="D193" s="237">
        <f>SUM(D194)</f>
        <v>7.2</v>
      </c>
      <c r="E193" s="10"/>
      <c r="F193" s="10"/>
      <c r="H193" s="34"/>
      <c r="K193" s="76"/>
    </row>
    <row r="194" spans="1:11" s="6" customFormat="1" ht="29.25" customHeight="1">
      <c r="A194" s="251" t="s">
        <v>39</v>
      </c>
      <c r="B194" s="252" t="s">
        <v>95</v>
      </c>
      <c r="C194" s="253" t="s">
        <v>94</v>
      </c>
      <c r="D194" s="241">
        <v>7.2</v>
      </c>
      <c r="E194" s="10"/>
      <c r="F194" s="10"/>
      <c r="H194" s="34"/>
      <c r="K194" s="76"/>
    </row>
    <row r="195" spans="1:11" s="6" customFormat="1" ht="14.25">
      <c r="A195" s="229" t="s">
        <v>215</v>
      </c>
      <c r="B195" s="320" t="s">
        <v>216</v>
      </c>
      <c r="C195" s="321"/>
      <c r="D195" s="93">
        <f>SUM(D196)</f>
        <v>126.8</v>
      </c>
      <c r="E195" s="10"/>
      <c r="F195" s="10"/>
      <c r="H195" s="34"/>
      <c r="K195" s="76"/>
    </row>
    <row r="196" spans="1:11" s="6" customFormat="1" ht="14.25">
      <c r="A196" s="230"/>
      <c r="B196" s="129" t="s">
        <v>18</v>
      </c>
      <c r="C196" s="204" t="s">
        <v>17</v>
      </c>
      <c r="D196" s="231">
        <f>SUM(D197)</f>
        <v>126.8</v>
      </c>
      <c r="E196" s="10"/>
      <c r="F196" s="10"/>
      <c r="H196" s="34"/>
      <c r="K196" s="76"/>
    </row>
    <row r="197" spans="1:11" s="6" customFormat="1" ht="29.25" customHeight="1">
      <c r="A197" s="92" t="s">
        <v>215</v>
      </c>
      <c r="B197" s="89" t="s">
        <v>217</v>
      </c>
      <c r="C197" s="90" t="s">
        <v>218</v>
      </c>
      <c r="D197" s="94">
        <v>126.8</v>
      </c>
      <c r="E197" s="10"/>
      <c r="F197" s="10"/>
      <c r="H197" s="34"/>
      <c r="K197" s="76"/>
    </row>
    <row r="198" spans="1:11" s="15" customFormat="1" ht="14.25" customHeight="1">
      <c r="A198" s="265" t="s">
        <v>61</v>
      </c>
      <c r="B198" s="299" t="s">
        <v>62</v>
      </c>
      <c r="C198" s="300"/>
      <c r="D198" s="233">
        <f>SUM(D199)</f>
        <v>62.1</v>
      </c>
      <c r="E198" s="21">
        <v>58.5</v>
      </c>
      <c r="F198" s="21"/>
      <c r="G198" s="16"/>
      <c r="H198" s="37"/>
      <c r="K198" s="77">
        <v>78.5</v>
      </c>
    </row>
    <row r="199" spans="1:11" s="6" customFormat="1" ht="14.25">
      <c r="A199" s="248"/>
      <c r="B199" s="249" t="s">
        <v>19</v>
      </c>
      <c r="C199" s="263" t="s">
        <v>5</v>
      </c>
      <c r="D199" s="237">
        <f>SUM(D200:D200)</f>
        <v>62.1</v>
      </c>
      <c r="E199" s="10"/>
      <c r="F199" s="10"/>
      <c r="H199" s="34"/>
      <c r="K199" s="76"/>
    </row>
    <row r="200" spans="1:11" s="7" customFormat="1" ht="25.5">
      <c r="A200" s="245" t="s">
        <v>61</v>
      </c>
      <c r="B200" s="251" t="s">
        <v>97</v>
      </c>
      <c r="C200" s="283" t="s">
        <v>16</v>
      </c>
      <c r="D200" s="241">
        <v>62.1</v>
      </c>
      <c r="E200" s="8"/>
      <c r="F200" s="10"/>
      <c r="H200" s="38"/>
      <c r="K200" s="9"/>
    </row>
    <row r="201" spans="1:11" s="15" customFormat="1" ht="14.25" hidden="1">
      <c r="A201" s="166" t="s">
        <v>126</v>
      </c>
      <c r="B201" s="330" t="s">
        <v>127</v>
      </c>
      <c r="C201" s="331"/>
      <c r="D201" s="168">
        <f>SUM(D202)</f>
        <v>0</v>
      </c>
      <c r="E201" s="21"/>
      <c r="F201" s="21"/>
      <c r="G201" s="16"/>
      <c r="H201" s="37"/>
      <c r="K201" s="77"/>
    </row>
    <row r="202" spans="1:11" s="6" customFormat="1" ht="14.25" hidden="1">
      <c r="A202" s="179"/>
      <c r="B202" s="169" t="s">
        <v>19</v>
      </c>
      <c r="C202" s="180" t="s">
        <v>5</v>
      </c>
      <c r="D202" s="57">
        <f>SUM(D203:D203)</f>
        <v>0</v>
      </c>
      <c r="E202" s="10"/>
      <c r="F202" s="10"/>
      <c r="H202" s="34"/>
      <c r="K202" s="76"/>
    </row>
    <row r="203" spans="1:11" s="7" customFormat="1" ht="25.5" hidden="1">
      <c r="A203" s="157" t="s">
        <v>126</v>
      </c>
      <c r="B203" s="157" t="s">
        <v>97</v>
      </c>
      <c r="C203" s="176" t="s">
        <v>16</v>
      </c>
      <c r="D203" s="146"/>
      <c r="E203" s="8"/>
      <c r="F203" s="10"/>
      <c r="H203" s="38"/>
      <c r="K203" s="9"/>
    </row>
    <row r="204" spans="1:11" s="6" customFormat="1" ht="27" customHeight="1" hidden="1">
      <c r="A204" s="149" t="s">
        <v>40</v>
      </c>
      <c r="B204" s="314" t="s">
        <v>116</v>
      </c>
      <c r="C204" s="315"/>
      <c r="D204" s="141">
        <f>SUM(D205)</f>
        <v>0</v>
      </c>
      <c r="E204" s="10"/>
      <c r="F204" s="10"/>
      <c r="H204" s="34"/>
      <c r="K204" s="76"/>
    </row>
    <row r="205" spans="1:11" s="6" customFormat="1" ht="14.25" hidden="1">
      <c r="A205" s="150"/>
      <c r="B205" s="151" t="s">
        <v>19</v>
      </c>
      <c r="C205" s="160" t="s">
        <v>5</v>
      </c>
      <c r="D205" s="142">
        <f>SUM(D206:D207)</f>
        <v>0</v>
      </c>
      <c r="E205" s="10"/>
      <c r="F205" s="10"/>
      <c r="H205" s="34"/>
      <c r="K205" s="76"/>
    </row>
    <row r="206" spans="1:11" s="6" customFormat="1" ht="51" hidden="1">
      <c r="A206" s="152" t="s">
        <v>40</v>
      </c>
      <c r="B206" s="153" t="s">
        <v>91</v>
      </c>
      <c r="C206" s="154" t="s">
        <v>90</v>
      </c>
      <c r="D206" s="57"/>
      <c r="E206" s="10"/>
      <c r="F206" s="10"/>
      <c r="H206" s="34"/>
      <c r="K206" s="76"/>
    </row>
    <row r="207" spans="1:11" s="6" customFormat="1" ht="25.5" hidden="1">
      <c r="A207" s="157" t="s">
        <v>40</v>
      </c>
      <c r="B207" s="157" t="s">
        <v>97</v>
      </c>
      <c r="C207" s="176" t="s">
        <v>16</v>
      </c>
      <c r="D207" s="146"/>
      <c r="E207" s="10"/>
      <c r="F207" s="10"/>
      <c r="H207" s="34"/>
      <c r="K207" s="76"/>
    </row>
    <row r="208" spans="1:11" s="15" customFormat="1" ht="14.25" customHeight="1">
      <c r="A208" s="265" t="s">
        <v>219</v>
      </c>
      <c r="B208" s="299" t="s">
        <v>220</v>
      </c>
      <c r="C208" s="300"/>
      <c r="D208" s="233">
        <f>SUM(D209)</f>
        <v>699.4</v>
      </c>
      <c r="E208" s="21">
        <v>58.5</v>
      </c>
      <c r="F208" s="21"/>
      <c r="G208" s="16"/>
      <c r="H208" s="37"/>
      <c r="K208" s="77">
        <v>78.5</v>
      </c>
    </row>
    <row r="209" spans="1:11" s="6" customFormat="1" ht="14.25">
      <c r="A209" s="248"/>
      <c r="B209" s="249" t="s">
        <v>19</v>
      </c>
      <c r="C209" s="263" t="s">
        <v>5</v>
      </c>
      <c r="D209" s="237">
        <f>SUM(D210:D211)</f>
        <v>699.4</v>
      </c>
      <c r="E209" s="10"/>
      <c r="F209" s="10"/>
      <c r="H209" s="34"/>
      <c r="K209" s="76"/>
    </row>
    <row r="210" spans="1:11" s="6" customFormat="1" ht="51">
      <c r="A210" s="251" t="s">
        <v>219</v>
      </c>
      <c r="B210" s="296" t="s">
        <v>139</v>
      </c>
      <c r="C210" s="297" t="s">
        <v>140</v>
      </c>
      <c r="D210" s="237">
        <v>594</v>
      </c>
      <c r="E210" s="10"/>
      <c r="F210" s="10"/>
      <c r="H210" s="34"/>
      <c r="K210" s="76"/>
    </row>
    <row r="211" spans="1:11" s="7" customFormat="1" ht="27" customHeight="1">
      <c r="A211" s="251" t="s">
        <v>219</v>
      </c>
      <c r="B211" s="251" t="s">
        <v>138</v>
      </c>
      <c r="C211" s="283" t="s">
        <v>221</v>
      </c>
      <c r="D211" s="241">
        <v>105.4</v>
      </c>
      <c r="E211" s="8"/>
      <c r="F211" s="10"/>
      <c r="H211" s="38"/>
      <c r="K211" s="9"/>
    </row>
    <row r="212" spans="1:11" s="15" customFormat="1" ht="14.25" customHeight="1">
      <c r="A212" s="265" t="s">
        <v>222</v>
      </c>
      <c r="B212" s="299" t="s">
        <v>223</v>
      </c>
      <c r="C212" s="300"/>
      <c r="D212" s="233">
        <f>SUM(D213)</f>
        <v>854.1</v>
      </c>
      <c r="E212" s="21">
        <v>58.5</v>
      </c>
      <c r="F212" s="21"/>
      <c r="G212" s="16"/>
      <c r="H212" s="37"/>
      <c r="K212" s="77">
        <v>78.5</v>
      </c>
    </row>
    <row r="213" spans="1:11" s="6" customFormat="1" ht="14.25">
      <c r="A213" s="248"/>
      <c r="B213" s="249" t="s">
        <v>19</v>
      </c>
      <c r="C213" s="263" t="s">
        <v>5</v>
      </c>
      <c r="D213" s="237">
        <f>SUM(D214:D215)</f>
        <v>854.1</v>
      </c>
      <c r="E213" s="10"/>
      <c r="F213" s="10"/>
      <c r="H213" s="34"/>
      <c r="K213" s="76"/>
    </row>
    <row r="214" spans="1:11" s="6" customFormat="1" ht="51">
      <c r="A214" s="251" t="s">
        <v>222</v>
      </c>
      <c r="B214" s="296" t="s">
        <v>139</v>
      </c>
      <c r="C214" s="297" t="s">
        <v>140</v>
      </c>
      <c r="D214" s="237">
        <v>649.6</v>
      </c>
      <c r="E214" s="10"/>
      <c r="F214" s="10"/>
      <c r="H214" s="34"/>
      <c r="K214" s="76"/>
    </row>
    <row r="215" spans="1:11" s="7" customFormat="1" ht="27" customHeight="1">
      <c r="A215" s="251" t="s">
        <v>222</v>
      </c>
      <c r="B215" s="251" t="s">
        <v>138</v>
      </c>
      <c r="C215" s="283" t="s">
        <v>221</v>
      </c>
      <c r="D215" s="241">
        <v>204.5</v>
      </c>
      <c r="E215" s="8"/>
      <c r="F215" s="10"/>
      <c r="H215" s="38"/>
      <c r="K215" s="9"/>
    </row>
    <row r="216" spans="1:11" s="15" customFormat="1" ht="14.25" customHeight="1">
      <c r="A216" s="265" t="s">
        <v>225</v>
      </c>
      <c r="B216" s="299" t="s">
        <v>224</v>
      </c>
      <c r="C216" s="300"/>
      <c r="D216" s="233">
        <f>SUM(D217)</f>
        <v>344.5</v>
      </c>
      <c r="E216" s="21">
        <v>58.5</v>
      </c>
      <c r="F216" s="21"/>
      <c r="G216" s="16"/>
      <c r="H216" s="37"/>
      <c r="K216" s="77">
        <v>78.5</v>
      </c>
    </row>
    <row r="217" spans="1:11" s="6" customFormat="1" ht="14.25">
      <c r="A217" s="248"/>
      <c r="B217" s="249" t="s">
        <v>19</v>
      </c>
      <c r="C217" s="263" t="s">
        <v>5</v>
      </c>
      <c r="D217" s="237">
        <f>SUM(D218:D219)</f>
        <v>344.5</v>
      </c>
      <c r="E217" s="10"/>
      <c r="F217" s="10"/>
      <c r="H217" s="34"/>
      <c r="K217" s="76"/>
    </row>
    <row r="218" spans="1:11" s="6" customFormat="1" ht="51">
      <c r="A218" s="251" t="s">
        <v>225</v>
      </c>
      <c r="B218" s="296" t="s">
        <v>139</v>
      </c>
      <c r="C218" s="297" t="s">
        <v>140</v>
      </c>
      <c r="D218" s="237">
        <v>271.5</v>
      </c>
      <c r="E218" s="10"/>
      <c r="F218" s="10"/>
      <c r="H218" s="34"/>
      <c r="K218" s="76"/>
    </row>
    <row r="219" spans="1:11" s="7" customFormat="1" ht="27" customHeight="1">
      <c r="A219" s="251" t="s">
        <v>225</v>
      </c>
      <c r="B219" s="251" t="s">
        <v>138</v>
      </c>
      <c r="C219" s="283" t="s">
        <v>221</v>
      </c>
      <c r="D219" s="241">
        <v>73</v>
      </c>
      <c r="E219" s="8"/>
      <c r="F219" s="10"/>
      <c r="H219" s="38"/>
      <c r="K219" s="9"/>
    </row>
    <row r="220" spans="1:11" s="15" customFormat="1" ht="14.25" customHeight="1">
      <c r="A220" s="265" t="s">
        <v>227</v>
      </c>
      <c r="B220" s="299" t="s">
        <v>226</v>
      </c>
      <c r="C220" s="300"/>
      <c r="D220" s="233">
        <f>SUM(D221)</f>
        <v>207.39999999999998</v>
      </c>
      <c r="E220" s="21">
        <v>58.5</v>
      </c>
      <c r="F220" s="21"/>
      <c r="G220" s="16"/>
      <c r="H220" s="37"/>
      <c r="K220" s="77">
        <v>78.5</v>
      </c>
    </row>
    <row r="221" spans="1:11" s="6" customFormat="1" ht="14.25">
      <c r="A221" s="248"/>
      <c r="B221" s="249" t="s">
        <v>19</v>
      </c>
      <c r="C221" s="263" t="s">
        <v>5</v>
      </c>
      <c r="D221" s="237">
        <f>SUM(D222:D223)</f>
        <v>207.39999999999998</v>
      </c>
      <c r="E221" s="10"/>
      <c r="F221" s="10"/>
      <c r="H221" s="34"/>
      <c r="K221" s="76"/>
    </row>
    <row r="222" spans="1:11" s="6" customFormat="1" ht="51">
      <c r="A222" s="245" t="s">
        <v>227</v>
      </c>
      <c r="B222" s="296" t="s">
        <v>139</v>
      </c>
      <c r="C222" s="297" t="s">
        <v>140</v>
      </c>
      <c r="D222" s="237">
        <v>195.2</v>
      </c>
      <c r="E222" s="10"/>
      <c r="F222" s="10"/>
      <c r="H222" s="34"/>
      <c r="K222" s="76"/>
    </row>
    <row r="223" spans="1:11" s="7" customFormat="1" ht="27" customHeight="1">
      <c r="A223" s="245" t="s">
        <v>227</v>
      </c>
      <c r="B223" s="251" t="s">
        <v>138</v>
      </c>
      <c r="C223" s="283" t="s">
        <v>221</v>
      </c>
      <c r="D223" s="241">
        <v>12.2</v>
      </c>
      <c r="E223" s="8"/>
      <c r="F223" s="10"/>
      <c r="H223" s="38"/>
      <c r="K223" s="9"/>
    </row>
    <row r="224" spans="1:13" ht="14.25">
      <c r="A224" s="298"/>
      <c r="B224" s="310" t="s">
        <v>4</v>
      </c>
      <c r="C224" s="311"/>
      <c r="D224" s="233">
        <f>SUM(D13+D17+D26+D37+D48+D75+D94+D97+D107+D111+D119+D122+D138+D141+D168+D189+D192+D195+D198+D208+D212+D216+D220)</f>
        <v>812526.49</v>
      </c>
      <c r="E224" s="8">
        <v>506147.8</v>
      </c>
      <c r="H224" s="33"/>
      <c r="K224" s="81">
        <v>731693.135</v>
      </c>
      <c r="M224" s="85"/>
    </row>
    <row r="225" spans="1:4" ht="13.5" customHeight="1">
      <c r="A225" s="22"/>
      <c r="B225" s="23"/>
      <c r="C225" s="23"/>
      <c r="D225" s="46"/>
    </row>
    <row r="226" spans="1:13" ht="15">
      <c r="A226" s="27"/>
      <c r="B226" s="3"/>
      <c r="C226" s="28"/>
      <c r="D226" s="47"/>
      <c r="M226" s="126"/>
    </row>
    <row r="227" spans="1:4" ht="15">
      <c r="A227" s="29"/>
      <c r="B227" s="3"/>
      <c r="C227" s="1"/>
      <c r="D227" s="48"/>
    </row>
    <row r="228" spans="1:4" ht="15">
      <c r="A228" s="3"/>
      <c r="B228" s="3"/>
      <c r="C228" s="1"/>
      <c r="D228" s="48"/>
    </row>
    <row r="229" spans="1:7" ht="15">
      <c r="A229" s="5"/>
      <c r="C229" s="1"/>
      <c r="D229" s="48"/>
      <c r="G229" s="18"/>
    </row>
    <row r="230" spans="1:7" ht="15">
      <c r="A230" s="5"/>
      <c r="D230" s="48"/>
      <c r="G230" s="18"/>
    </row>
    <row r="231" spans="1:7" ht="15">
      <c r="A231" s="5"/>
      <c r="D231" s="48"/>
      <c r="G231" s="18"/>
    </row>
    <row r="232" spans="1:7" ht="15">
      <c r="A232" s="5"/>
      <c r="D232" s="84"/>
      <c r="G232" s="18"/>
    </row>
    <row r="233" spans="1:7" ht="15">
      <c r="A233" s="5"/>
      <c r="D233" s="48"/>
      <c r="G233" s="18"/>
    </row>
    <row r="234" spans="1:7" ht="15">
      <c r="A234" s="5"/>
      <c r="D234" s="48"/>
      <c r="G234" s="18"/>
    </row>
    <row r="235" spans="1:7" ht="15">
      <c r="A235" s="5"/>
      <c r="D235" s="48"/>
      <c r="G235" s="18"/>
    </row>
    <row r="236" spans="1:7" ht="15">
      <c r="A236" s="5"/>
      <c r="D236" s="48"/>
      <c r="G236" s="18"/>
    </row>
    <row r="237" spans="1:8" ht="14.25">
      <c r="A237" s="5"/>
      <c r="D237" s="48"/>
      <c r="G237" s="18"/>
      <c r="H237" s="33"/>
    </row>
    <row r="238" spans="1:7" ht="15">
      <c r="A238" s="5"/>
      <c r="D238" s="49"/>
      <c r="G238" s="18"/>
    </row>
    <row r="239" spans="1:7" ht="15">
      <c r="A239" s="5"/>
      <c r="D239" s="49"/>
      <c r="G239" s="18"/>
    </row>
    <row r="240" spans="1:7" ht="15">
      <c r="A240" s="5"/>
      <c r="D240" s="49"/>
      <c r="G240" s="18"/>
    </row>
    <row r="241" spans="1:7" ht="15">
      <c r="A241" s="5"/>
      <c r="D241" s="49"/>
      <c r="G241" s="18"/>
    </row>
    <row r="242" spans="1:7" ht="15">
      <c r="A242" s="5"/>
      <c r="D242" s="49"/>
      <c r="G242" s="18"/>
    </row>
    <row r="243" spans="1:8" ht="14.25">
      <c r="A243" s="5"/>
      <c r="D243" s="49"/>
      <c r="G243" s="18"/>
      <c r="H243" s="33"/>
    </row>
    <row r="244" spans="1:7" ht="15">
      <c r="A244" s="5"/>
      <c r="G244" s="18"/>
    </row>
    <row r="245" spans="4:7" ht="15">
      <c r="D245" s="49"/>
      <c r="G245" s="18"/>
    </row>
    <row r="246" spans="4:7" ht="15">
      <c r="D246" s="49"/>
      <c r="G246" s="18"/>
    </row>
    <row r="247" spans="4:7" ht="15">
      <c r="D247" s="49"/>
      <c r="G247" s="18"/>
    </row>
    <row r="248" spans="4:7" ht="15">
      <c r="D248" s="49"/>
      <c r="G248" s="18"/>
    </row>
    <row r="249" spans="4:7" ht="15">
      <c r="D249" s="49"/>
      <c r="G249" s="18"/>
    </row>
    <row r="250" spans="4:7" ht="15">
      <c r="D250" s="49"/>
      <c r="G250" s="18"/>
    </row>
    <row r="251" spans="4:7" ht="15">
      <c r="D251" s="49"/>
      <c r="G251" s="18"/>
    </row>
    <row r="252" spans="4:7" ht="15">
      <c r="D252" s="49"/>
      <c r="G252" s="18"/>
    </row>
    <row r="253" spans="4:7" ht="15">
      <c r="D253" s="49"/>
      <c r="G253" s="18"/>
    </row>
    <row r="254" spans="4:7" ht="15">
      <c r="D254" s="49"/>
      <c r="G254" s="18"/>
    </row>
    <row r="255" spans="4:7" ht="15">
      <c r="D255" s="49"/>
      <c r="G255" s="18"/>
    </row>
    <row r="256" spans="4:7" ht="15">
      <c r="D256" s="49"/>
      <c r="G256" s="18"/>
    </row>
    <row r="257" spans="4:7" ht="15">
      <c r="D257" s="49"/>
      <c r="G257" s="18"/>
    </row>
    <row r="258" spans="4:7" ht="15">
      <c r="D258" s="49"/>
      <c r="G258" s="18"/>
    </row>
    <row r="259" spans="4:7" ht="15">
      <c r="D259" s="49"/>
      <c r="G259" s="18"/>
    </row>
    <row r="260" spans="4:7" ht="15">
      <c r="D260" s="49"/>
      <c r="G260" s="18"/>
    </row>
    <row r="261" spans="4:7" ht="15">
      <c r="D261" s="49"/>
      <c r="G261" s="18"/>
    </row>
    <row r="262" spans="4:7" ht="15">
      <c r="D262" s="49"/>
      <c r="G262" s="18"/>
    </row>
    <row r="263" spans="4:7" ht="15">
      <c r="D263" s="49"/>
      <c r="G263" s="18"/>
    </row>
    <row r="264" spans="4:7" ht="15">
      <c r="D264" s="49"/>
      <c r="G264" s="18"/>
    </row>
    <row r="265" spans="4:7" ht="15">
      <c r="D265" s="49"/>
      <c r="G265" s="18"/>
    </row>
    <row r="266" spans="4:7" ht="15">
      <c r="D266" s="49"/>
      <c r="G266" s="18"/>
    </row>
    <row r="267" spans="4:7" ht="15">
      <c r="D267" s="49"/>
      <c r="G267" s="18"/>
    </row>
    <row r="268" spans="4:7" ht="15">
      <c r="D268" s="49"/>
      <c r="G268" s="18"/>
    </row>
    <row r="269" spans="4:7" ht="15">
      <c r="D269" s="49"/>
      <c r="G269" s="18"/>
    </row>
    <row r="270" spans="4:7" ht="15">
      <c r="D270" s="49"/>
      <c r="G270" s="18"/>
    </row>
    <row r="271" spans="4:7" ht="15">
      <c r="D271" s="49"/>
      <c r="G271" s="18"/>
    </row>
    <row r="272" spans="4:7" ht="15">
      <c r="D272" s="49"/>
      <c r="G272" s="18"/>
    </row>
    <row r="273" spans="4:7" ht="15">
      <c r="D273" s="49"/>
      <c r="G273" s="18"/>
    </row>
    <row r="274" spans="4:7" ht="15">
      <c r="D274" s="49"/>
      <c r="G274" s="18"/>
    </row>
    <row r="275" spans="4:7" ht="15">
      <c r="D275" s="49"/>
      <c r="G275" s="18"/>
    </row>
    <row r="276" spans="4:7" ht="15">
      <c r="D276" s="49"/>
      <c r="G276" s="18"/>
    </row>
    <row r="277" spans="4:7" ht="15">
      <c r="D277" s="50"/>
      <c r="G277" s="18"/>
    </row>
    <row r="278" spans="4:7" ht="15">
      <c r="D278" s="49"/>
      <c r="G278" s="18"/>
    </row>
    <row r="279" spans="4:7" ht="15">
      <c r="D279" s="49"/>
      <c r="G279" s="18"/>
    </row>
    <row r="280" spans="4:7" ht="15">
      <c r="D280" s="49"/>
      <c r="G280" s="18"/>
    </row>
    <row r="281" spans="4:7" ht="15">
      <c r="D281" s="49"/>
      <c r="G281" s="18"/>
    </row>
    <row r="282" spans="4:7" ht="15">
      <c r="D282" s="49"/>
      <c r="G282" s="18"/>
    </row>
    <row r="283" spans="4:7" ht="15">
      <c r="D283" s="49"/>
      <c r="G283" s="18"/>
    </row>
    <row r="284" spans="4:7" ht="15">
      <c r="D284" s="49"/>
      <c r="G284" s="18"/>
    </row>
    <row r="285" spans="4:7" ht="15">
      <c r="D285" s="49"/>
      <c r="G285" s="18"/>
    </row>
    <row r="286" spans="4:7" ht="15">
      <c r="D286" s="49"/>
      <c r="G286" s="18"/>
    </row>
    <row r="287" spans="4:7" ht="15">
      <c r="D287" s="49"/>
      <c r="G287" s="18"/>
    </row>
    <row r="288" spans="4:7" ht="15">
      <c r="D288" s="49"/>
      <c r="G288" s="18"/>
    </row>
    <row r="289" spans="4:7" ht="15">
      <c r="D289" s="49"/>
      <c r="G289" s="18"/>
    </row>
    <row r="290" spans="4:7" ht="15">
      <c r="D290" s="49"/>
      <c r="G290" s="18"/>
    </row>
    <row r="291" spans="4:7" ht="15">
      <c r="D291" s="49"/>
      <c r="G291" s="18"/>
    </row>
    <row r="292" ht="15">
      <c r="G292" s="18"/>
    </row>
    <row r="293" ht="15">
      <c r="G293" s="18"/>
    </row>
    <row r="294" ht="15">
      <c r="G294" s="18"/>
    </row>
    <row r="295" ht="15">
      <c r="G295" s="18"/>
    </row>
    <row r="296" ht="15">
      <c r="G296" s="18"/>
    </row>
    <row r="297" ht="15">
      <c r="G297" s="18"/>
    </row>
    <row r="298" ht="15">
      <c r="G298" s="18"/>
    </row>
    <row r="299" ht="15">
      <c r="G299" s="18"/>
    </row>
    <row r="300" ht="15">
      <c r="G300" s="18"/>
    </row>
  </sheetData>
  <sheetProtection/>
  <mergeCells count="34">
    <mergeCell ref="B201:C201"/>
    <mergeCell ref="B141:C141"/>
    <mergeCell ref="B97:C97"/>
    <mergeCell ref="B107:C107"/>
    <mergeCell ref="B111:C111"/>
    <mergeCell ref="B122:C122"/>
    <mergeCell ref="B119:C119"/>
    <mergeCell ref="B189:C189"/>
    <mergeCell ref="B17:C17"/>
    <mergeCell ref="B26:C26"/>
    <mergeCell ref="B48:C48"/>
    <mergeCell ref="B37:C37"/>
    <mergeCell ref="B94:C94"/>
    <mergeCell ref="B168:C168"/>
    <mergeCell ref="B224:C224"/>
    <mergeCell ref="B186:C186"/>
    <mergeCell ref="B204:C204"/>
    <mergeCell ref="B198:C198"/>
    <mergeCell ref="B178:C178"/>
    <mergeCell ref="B182:C182"/>
    <mergeCell ref="B192:C192"/>
    <mergeCell ref="B195:C195"/>
    <mergeCell ref="B208:C208"/>
    <mergeCell ref="B212:C212"/>
    <mergeCell ref="B216:C216"/>
    <mergeCell ref="B220:C220"/>
    <mergeCell ref="A6:D6"/>
    <mergeCell ref="A7:D7"/>
    <mergeCell ref="B9:B11"/>
    <mergeCell ref="C9:C11"/>
    <mergeCell ref="B13:C13"/>
    <mergeCell ref="B34:C34"/>
    <mergeCell ref="B138:C138"/>
    <mergeCell ref="B75:C75"/>
  </mergeCells>
  <printOptions/>
  <pageMargins left="0.8661417322834646" right="0.5118110236220472" top="0.3937007874015748" bottom="0.31496062992125984" header="0.1968503937007874" footer="0.1968503937007874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FEU02</cp:lastModifiedBy>
  <cp:lastPrinted>2019-11-01T05:59:41Z</cp:lastPrinted>
  <dcterms:created xsi:type="dcterms:W3CDTF">1996-10-08T23:32:33Z</dcterms:created>
  <dcterms:modified xsi:type="dcterms:W3CDTF">2019-11-01T10:09:57Z</dcterms:modified>
  <cp:category/>
  <cp:version/>
  <cp:contentType/>
  <cp:contentStatus/>
</cp:coreProperties>
</file>